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13_ncr:1_{B28BCBD3-BCE2-4D63-8224-64B26CE02DE0}" xr6:coauthVersionLast="47" xr6:coauthVersionMax="47" xr10:uidLastSave="{00000000-0000-0000-0000-000000000000}"/>
  <bookViews>
    <workbookView xWindow="-120" yWindow="-120" windowWidth="19440" windowHeight="10320" activeTab="2" xr2:uid="{11361C88-1B88-40EA-9E6F-D5C86A0FC75A}"/>
  </bookViews>
  <sheets>
    <sheet name="Global Stock Market ETF" sheetId="1" r:id="rId1"/>
    <sheet name="Currency" sheetId="2" r:id="rId2"/>
    <sheet name="bond etf and other ETF" sheetId="5" r:id="rId3"/>
    <sheet name="small banks"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0" i="5" l="1" a="1"/>
  <c r="AK20" i="5" s="1"/>
  <c r="AL20" i="5" s="1"/>
  <c r="AM20" i="5" s="1"/>
  <c r="S20" i="5"/>
  <c r="K20" i="5" a="1"/>
  <c r="K20" i="5" s="1"/>
  <c r="J20" i="5" a="1"/>
  <c r="J20" i="5" s="1"/>
  <c r="I20" i="5" a="1"/>
  <c r="I20" i="5" s="1"/>
  <c r="H20" i="5" a="1"/>
  <c r="H20" i="5" s="1"/>
  <c r="G20" i="5" a="1"/>
  <c r="G20" i="5" s="1"/>
  <c r="F20" i="5" a="1"/>
  <c r="F20" i="5" s="1"/>
  <c r="E20" i="5" a="1"/>
  <c r="E20" i="5" s="1"/>
  <c r="D20" i="5" a="1"/>
  <c r="D20" i="5" s="1"/>
  <c r="C20" i="5" a="1"/>
  <c r="C20" i="5" s="1"/>
  <c r="C16" i="5" a="1"/>
  <c r="C16" i="5" s="1"/>
  <c r="D16" i="5" a="1"/>
  <c r="D16" i="5" s="1"/>
  <c r="E16" i="5" a="1"/>
  <c r="E16" i="5" s="1"/>
  <c r="F16" i="5" a="1"/>
  <c r="F16" i="5" s="1"/>
  <c r="G16" i="5" a="1"/>
  <c r="G16" i="5" s="1"/>
  <c r="H16" i="5" a="1"/>
  <c r="H16" i="5" s="1"/>
  <c r="I16" i="5" a="1"/>
  <c r="I16" i="5" s="1"/>
  <c r="J16" i="5" a="1"/>
  <c r="J16" i="5" s="1"/>
  <c r="K16" i="5" a="1"/>
  <c r="K16" i="5" s="1"/>
  <c r="S16" i="5"/>
  <c r="T20" i="5" a="1"/>
  <c r="T16" i="5" a="1"/>
  <c r="L16" i="5" l="1"/>
  <c r="P20" i="5"/>
  <c r="Q16" i="5"/>
  <c r="T20" i="5"/>
  <c r="R20" i="5"/>
  <c r="V20" i="5"/>
  <c r="Q20" i="5"/>
  <c r="L20" i="5"/>
  <c r="P16" i="5"/>
  <c r="R16" i="5"/>
  <c r="T16" i="5"/>
  <c r="V16" i="5"/>
  <c r="AK16" i="5" a="1"/>
  <c r="AK16" i="5" s="1"/>
  <c r="AL16" i="5" s="1"/>
  <c r="AM16" i="5" s="1"/>
  <c r="AK18" i="5" l="1" a="1"/>
  <c r="AK18" i="5" s="1"/>
  <c r="AL18" i="5" s="1"/>
  <c r="AM18" i="5" s="1"/>
  <c r="S18" i="5"/>
  <c r="K18" i="5" a="1"/>
  <c r="K18" i="5" s="1"/>
  <c r="J18" i="5" a="1"/>
  <c r="J18" i="5" s="1"/>
  <c r="I18" i="5" a="1"/>
  <c r="I18" i="5" s="1"/>
  <c r="H18" i="5" a="1"/>
  <c r="H18" i="5" s="1"/>
  <c r="G18" i="5" a="1"/>
  <c r="G18" i="5" s="1"/>
  <c r="F18" i="5" a="1"/>
  <c r="F18" i="5" s="1"/>
  <c r="E18" i="5" a="1"/>
  <c r="E18" i="5" s="1"/>
  <c r="D18" i="5" a="1"/>
  <c r="D18" i="5" s="1"/>
  <c r="C18" i="5" a="1"/>
  <c r="C18" i="5" s="1"/>
  <c r="D14" i="5" a="1"/>
  <c r="D14" i="5" s="1"/>
  <c r="E14" i="5" a="1"/>
  <c r="E14" i="5" s="1"/>
  <c r="F14" i="5" a="1"/>
  <c r="F14" i="5" s="1"/>
  <c r="G14" i="5" a="1"/>
  <c r="G14" i="5" s="1"/>
  <c r="H14" i="5" a="1"/>
  <c r="H14" i="5" s="1"/>
  <c r="I14" i="5" a="1"/>
  <c r="I14" i="5" s="1"/>
  <c r="J14" i="5" a="1"/>
  <c r="J14" i="5" s="1"/>
  <c r="K14" i="5" a="1"/>
  <c r="K14" i="5" s="1"/>
  <c r="S14" i="5"/>
  <c r="S17" i="5"/>
  <c r="K17" i="5" a="1"/>
  <c r="K17" i="5" s="1"/>
  <c r="J17" i="5" a="1"/>
  <c r="J17" i="5" s="1"/>
  <c r="I17" i="5" a="1"/>
  <c r="I17" i="5" s="1"/>
  <c r="H17" i="5" a="1"/>
  <c r="H17" i="5" s="1"/>
  <c r="G17" i="5" a="1"/>
  <c r="G17" i="5" s="1"/>
  <c r="F17" i="5" a="1"/>
  <c r="F17" i="5" s="1"/>
  <c r="E17" i="5" a="1"/>
  <c r="E17" i="5" s="1"/>
  <c r="D17" i="5" a="1"/>
  <c r="D17" i="5" s="1"/>
  <c r="C17" i="5" a="1"/>
  <c r="C17" i="5" s="1"/>
  <c r="I15" i="1" a="1"/>
  <c r="I15" i="1" s="1"/>
  <c r="J15" i="1" a="1"/>
  <c r="J15" i="1" s="1"/>
  <c r="K15" i="1" a="1"/>
  <c r="K15" i="1" s="1"/>
  <c r="S17" i="7"/>
  <c r="K17" i="7" a="1"/>
  <c r="K17" i="7" s="1"/>
  <c r="J17" i="7" a="1"/>
  <c r="J17" i="7" s="1"/>
  <c r="I17" i="7" a="1"/>
  <c r="I17" i="7" s="1"/>
  <c r="H17" i="7" a="1"/>
  <c r="H17" i="7" s="1"/>
  <c r="G17" i="7" a="1"/>
  <c r="G17" i="7" s="1"/>
  <c r="F17" i="7" a="1"/>
  <c r="F17" i="7" s="1"/>
  <c r="E17" i="7" a="1"/>
  <c r="E17" i="7" s="1"/>
  <c r="D17" i="7" a="1"/>
  <c r="D17" i="7" s="1"/>
  <c r="C17" i="7" a="1"/>
  <c r="C17" i="7" s="1"/>
  <c r="T18" i="5" a="1"/>
  <c r="T14" i="5" a="1"/>
  <c r="T17" i="5" a="1"/>
  <c r="T17" i="7" a="1"/>
  <c r="Q14" i="5" l="1"/>
  <c r="P18" i="5"/>
  <c r="T18" i="5"/>
  <c r="V18" i="5"/>
  <c r="R18" i="5"/>
  <c r="Q18" i="5"/>
  <c r="L18" i="5"/>
  <c r="L17" i="5"/>
  <c r="P14" i="5"/>
  <c r="T14" i="5"/>
  <c r="V14" i="5"/>
  <c r="R14" i="5"/>
  <c r="L14" i="5"/>
  <c r="T17" i="5"/>
  <c r="V17" i="5"/>
  <c r="R17" i="5"/>
  <c r="Q17" i="5"/>
  <c r="P17" i="5"/>
  <c r="P17" i="7"/>
  <c r="Q17" i="7"/>
  <c r="R17" i="7"/>
  <c r="L17" i="7"/>
  <c r="T17" i="7"/>
  <c r="V17" i="7"/>
  <c r="S3" i="7" l="1"/>
  <c r="S4" i="7"/>
  <c r="S5" i="7"/>
  <c r="S6" i="7"/>
  <c r="S7" i="7"/>
  <c r="S8" i="7"/>
  <c r="S9" i="7"/>
  <c r="S10" i="7"/>
  <c r="S11" i="7"/>
  <c r="S12" i="7"/>
  <c r="S13" i="7"/>
  <c r="S14" i="7"/>
  <c r="S15" i="7"/>
  <c r="S2" i="7"/>
  <c r="S19" i="5"/>
  <c r="S21" i="5"/>
  <c r="S22" i="5"/>
  <c r="S10" i="5"/>
  <c r="S11" i="5"/>
  <c r="S12" i="5"/>
  <c r="S13" i="5"/>
  <c r="S9" i="5"/>
  <c r="S3" i="5"/>
  <c r="S4" i="5"/>
  <c r="S5" i="5"/>
  <c r="S6" i="5"/>
  <c r="S7" i="5"/>
  <c r="S2" i="5"/>
  <c r="J3" i="2"/>
  <c r="J4" i="2"/>
  <c r="J5" i="2"/>
  <c r="J6" i="2"/>
  <c r="J7" i="2"/>
  <c r="J8" i="2"/>
  <c r="J9" i="2"/>
  <c r="J10" i="2"/>
  <c r="J11" i="2"/>
  <c r="J12" i="2"/>
  <c r="J13" i="2"/>
  <c r="J14" i="2"/>
  <c r="J15" i="2"/>
  <c r="J16" i="2"/>
  <c r="J17" i="2"/>
  <c r="J18" i="2"/>
  <c r="J19" i="2"/>
  <c r="J20" i="2"/>
  <c r="J21" i="2"/>
  <c r="J22" i="2"/>
  <c r="J23" i="2"/>
  <c r="J2" i="2"/>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2" i="1"/>
  <c r="E13" i="7" a="1"/>
  <c r="E13" i="7" s="1"/>
  <c r="F13" i="7" a="1"/>
  <c r="F13" i="7" s="1"/>
  <c r="G13" i="7" a="1"/>
  <c r="G13" i="7" s="1"/>
  <c r="H13" i="7" a="1"/>
  <c r="H13" i="7" s="1"/>
  <c r="I13" i="7" a="1"/>
  <c r="I13" i="7" s="1"/>
  <c r="J13" i="7" a="1"/>
  <c r="J13" i="7" s="1"/>
  <c r="K13" i="7" a="1"/>
  <c r="K13" i="7" s="1"/>
  <c r="E14" i="7" a="1"/>
  <c r="E14" i="7" s="1"/>
  <c r="F14" i="7" a="1"/>
  <c r="F14" i="7" s="1"/>
  <c r="G14" i="7" a="1"/>
  <c r="G14" i="7" s="1"/>
  <c r="H14" i="7" a="1"/>
  <c r="H14" i="7" s="1"/>
  <c r="I14" i="7" a="1"/>
  <c r="I14" i="7" s="1"/>
  <c r="J14" i="7" a="1"/>
  <c r="J14" i="7" s="1"/>
  <c r="K14" i="7" a="1"/>
  <c r="K14" i="7" s="1"/>
  <c r="E15" i="7" a="1"/>
  <c r="E15" i="7" s="1"/>
  <c r="F15" i="7" a="1"/>
  <c r="F15" i="7" s="1"/>
  <c r="G15" i="7" a="1"/>
  <c r="G15" i="7" s="1"/>
  <c r="H15" i="7" a="1"/>
  <c r="H15" i="7" s="1"/>
  <c r="I15" i="7" a="1"/>
  <c r="I15" i="7" s="1"/>
  <c r="J15" i="7" a="1"/>
  <c r="J15" i="7" s="1"/>
  <c r="K15" i="7" a="1"/>
  <c r="K15" i="7" s="1"/>
  <c r="AK15" i="7" a="1"/>
  <c r="AK15" i="7" s="1"/>
  <c r="AL15" i="7" s="1"/>
  <c r="AM15" i="7" s="1"/>
  <c r="D15" i="7" a="1"/>
  <c r="D15" i="7" s="1"/>
  <c r="C15" i="7" a="1"/>
  <c r="C15" i="7" s="1"/>
  <c r="K12" i="7" a="1"/>
  <c r="K12" i="7" s="1"/>
  <c r="J12" i="7" a="1"/>
  <c r="J12" i="7" s="1"/>
  <c r="I12" i="7" a="1"/>
  <c r="I12" i="7" s="1"/>
  <c r="H12" i="7" a="1"/>
  <c r="H12" i="7" s="1"/>
  <c r="G12" i="7" a="1"/>
  <c r="G12" i="7" s="1"/>
  <c r="F12" i="7" a="1"/>
  <c r="F12" i="7" s="1"/>
  <c r="E12" i="7" a="1"/>
  <c r="E12" i="7" s="1"/>
  <c r="D12" i="7" a="1"/>
  <c r="D12" i="7" s="1"/>
  <c r="AK11" i="7" a="1"/>
  <c r="AK11" i="7" s="1"/>
  <c r="AL11" i="7" s="1"/>
  <c r="AM11" i="7" s="1"/>
  <c r="K11" i="7" a="1"/>
  <c r="K11" i="7" s="1"/>
  <c r="J11" i="7" a="1"/>
  <c r="J11" i="7" s="1"/>
  <c r="I11" i="7" a="1"/>
  <c r="I11" i="7" s="1"/>
  <c r="H11" i="7" a="1"/>
  <c r="H11" i="7" s="1"/>
  <c r="G11" i="7" a="1"/>
  <c r="G11" i="7" s="1"/>
  <c r="F11" i="7" a="1"/>
  <c r="F11" i="7" s="1"/>
  <c r="E11" i="7" a="1"/>
  <c r="E11" i="7" s="1"/>
  <c r="D11" i="7" a="1"/>
  <c r="D11" i="7" s="1"/>
  <c r="C11" i="7" a="1"/>
  <c r="C11" i="7" s="1"/>
  <c r="AK10" i="7" a="1"/>
  <c r="AK10" i="7" s="1"/>
  <c r="AL10" i="7" s="1"/>
  <c r="AM10" i="7" s="1"/>
  <c r="K10" i="7" a="1"/>
  <c r="K10" i="7" s="1"/>
  <c r="J10" i="7" a="1"/>
  <c r="J10" i="7" s="1"/>
  <c r="I10" i="7" a="1"/>
  <c r="I10" i="7" s="1"/>
  <c r="H10" i="7" a="1"/>
  <c r="H10" i="7" s="1"/>
  <c r="G10" i="7" a="1"/>
  <c r="G10" i="7" s="1"/>
  <c r="F10" i="7" a="1"/>
  <c r="F10" i="7" s="1"/>
  <c r="E10" i="7" a="1"/>
  <c r="E10" i="7" s="1"/>
  <c r="D10" i="7" a="1"/>
  <c r="D10" i="7" s="1"/>
  <c r="C10" i="7" a="1"/>
  <c r="C10" i="7" s="1"/>
  <c r="AK9" i="7" a="1"/>
  <c r="AK9" i="7" s="1"/>
  <c r="AL9" i="7" s="1"/>
  <c r="AM9" i="7" s="1"/>
  <c r="K9" i="7" a="1"/>
  <c r="K9" i="7" s="1"/>
  <c r="J9" i="7" a="1"/>
  <c r="J9" i="7" s="1"/>
  <c r="I9" i="7" a="1"/>
  <c r="I9" i="7" s="1"/>
  <c r="H9" i="7" a="1"/>
  <c r="H9" i="7" s="1"/>
  <c r="G9" i="7" a="1"/>
  <c r="G9" i="7" s="1"/>
  <c r="F9" i="7" a="1"/>
  <c r="F9" i="7" s="1"/>
  <c r="E9" i="7" a="1"/>
  <c r="E9" i="7" s="1"/>
  <c r="D9" i="7" a="1"/>
  <c r="D9" i="7" s="1"/>
  <c r="C9" i="7" a="1"/>
  <c r="C9" i="7" s="1"/>
  <c r="AK8" i="7" a="1"/>
  <c r="AK8" i="7" s="1"/>
  <c r="AL8" i="7" s="1"/>
  <c r="AM8" i="7" s="1"/>
  <c r="K8" i="7" a="1"/>
  <c r="K8" i="7" s="1"/>
  <c r="J8" i="7" a="1"/>
  <c r="J8" i="7" s="1"/>
  <c r="I8" i="7" a="1"/>
  <c r="I8" i="7" s="1"/>
  <c r="H8" i="7" a="1"/>
  <c r="H8" i="7" s="1"/>
  <c r="G8" i="7" a="1"/>
  <c r="G8" i="7" s="1"/>
  <c r="F8" i="7" a="1"/>
  <c r="F8" i="7" s="1"/>
  <c r="E8" i="7" a="1"/>
  <c r="E8" i="7" s="1"/>
  <c r="D8" i="7" a="1"/>
  <c r="D8" i="7" s="1"/>
  <c r="C8" i="7" a="1"/>
  <c r="C8" i="7" s="1"/>
  <c r="K7" i="7" a="1"/>
  <c r="K7" i="7" s="1"/>
  <c r="J7" i="7" a="1"/>
  <c r="J7" i="7" s="1"/>
  <c r="I7" i="7" a="1"/>
  <c r="I7" i="7" s="1"/>
  <c r="H7" i="7" a="1"/>
  <c r="H7" i="7" s="1"/>
  <c r="G7" i="7" a="1"/>
  <c r="G7" i="7" s="1"/>
  <c r="F7" i="7" a="1"/>
  <c r="F7" i="7" s="1"/>
  <c r="E7" i="7" a="1"/>
  <c r="E7" i="7" s="1"/>
  <c r="D7" i="7" a="1"/>
  <c r="D7" i="7" s="1"/>
  <c r="AK6" i="7" a="1"/>
  <c r="AK6" i="7" s="1"/>
  <c r="AL6" i="7" s="1"/>
  <c r="AM6" i="7" s="1"/>
  <c r="K6" i="7" a="1"/>
  <c r="K6" i="7" s="1"/>
  <c r="J6" i="7" a="1"/>
  <c r="J6" i="7" s="1"/>
  <c r="I6" i="7" a="1"/>
  <c r="I6" i="7" s="1"/>
  <c r="H6" i="7" a="1"/>
  <c r="H6" i="7" s="1"/>
  <c r="G6" i="7" a="1"/>
  <c r="G6" i="7" s="1"/>
  <c r="F6" i="7" a="1"/>
  <c r="F6" i="7" s="1"/>
  <c r="E6" i="7" a="1"/>
  <c r="E6" i="7" s="1"/>
  <c r="D6" i="7" a="1"/>
  <c r="D6" i="7" s="1"/>
  <c r="C6" i="7" a="1"/>
  <c r="C6" i="7" s="1"/>
  <c r="AK5" i="7" a="1"/>
  <c r="AK5" i="7" s="1"/>
  <c r="AL5" i="7" s="1"/>
  <c r="AM5" i="7" s="1"/>
  <c r="K5" i="7" a="1"/>
  <c r="K5" i="7" s="1"/>
  <c r="J5" i="7" a="1"/>
  <c r="J5" i="7" s="1"/>
  <c r="I5" i="7" a="1"/>
  <c r="I5" i="7" s="1"/>
  <c r="H5" i="7" a="1"/>
  <c r="H5" i="7" s="1"/>
  <c r="G5" i="7" a="1"/>
  <c r="G5" i="7" s="1"/>
  <c r="F5" i="7" a="1"/>
  <c r="F5" i="7" s="1"/>
  <c r="E5" i="7" a="1"/>
  <c r="E5" i="7" s="1"/>
  <c r="D5" i="7" a="1"/>
  <c r="D5" i="7" s="1"/>
  <c r="C5" i="7" a="1"/>
  <c r="C5" i="7" s="1"/>
  <c r="AK4" i="7" a="1"/>
  <c r="AK4" i="7" s="1"/>
  <c r="AL4" i="7" s="1"/>
  <c r="AM4" i="7" s="1"/>
  <c r="K4" i="7" a="1"/>
  <c r="K4" i="7" s="1"/>
  <c r="J4" i="7" a="1"/>
  <c r="J4" i="7" s="1"/>
  <c r="I4" i="7" a="1"/>
  <c r="I4" i="7" s="1"/>
  <c r="H4" i="7" a="1"/>
  <c r="H4" i="7" s="1"/>
  <c r="G4" i="7" a="1"/>
  <c r="G4" i="7" s="1"/>
  <c r="F4" i="7" a="1"/>
  <c r="F4" i="7" s="1"/>
  <c r="E4" i="7" a="1"/>
  <c r="E4" i="7" s="1"/>
  <c r="D4" i="7" a="1"/>
  <c r="D4" i="7" s="1"/>
  <c r="C4" i="7" a="1"/>
  <c r="C4" i="7" s="1"/>
  <c r="AK3" i="7" a="1"/>
  <c r="AK3" i="7" s="1"/>
  <c r="AL3" i="7" s="1"/>
  <c r="AM3" i="7" s="1"/>
  <c r="K3" i="7" a="1"/>
  <c r="K3" i="7" s="1"/>
  <c r="J3" i="7" a="1"/>
  <c r="J3" i="7" s="1"/>
  <c r="I3" i="7" a="1"/>
  <c r="I3" i="7" s="1"/>
  <c r="H3" i="7" a="1"/>
  <c r="H3" i="7" s="1"/>
  <c r="G3" i="7" a="1"/>
  <c r="G3" i="7" s="1"/>
  <c r="F3" i="7" a="1"/>
  <c r="F3" i="7" s="1"/>
  <c r="E3" i="7" a="1"/>
  <c r="E3" i="7" s="1"/>
  <c r="D3" i="7" a="1"/>
  <c r="D3" i="7" s="1"/>
  <c r="C3" i="7" a="1"/>
  <c r="C3" i="7" s="1"/>
  <c r="AK2" i="7" a="1"/>
  <c r="AK2" i="7" s="1"/>
  <c r="AL2" i="7" s="1"/>
  <c r="AM2" i="7" s="1"/>
  <c r="K2" i="7" a="1"/>
  <c r="K2" i="7" s="1"/>
  <c r="J2" i="7" a="1"/>
  <c r="J2" i="7" s="1"/>
  <c r="I2" i="7" a="1"/>
  <c r="I2" i="7" s="1"/>
  <c r="H2" i="7" a="1"/>
  <c r="H2" i="7" s="1"/>
  <c r="G2" i="7" a="1"/>
  <c r="G2" i="7" s="1"/>
  <c r="F2" i="7" a="1"/>
  <c r="F2" i="7" s="1"/>
  <c r="E2" i="7" a="1"/>
  <c r="E2" i="7" s="1"/>
  <c r="D2" i="7" a="1"/>
  <c r="D2" i="7" s="1"/>
  <c r="C5" i="5" a="1"/>
  <c r="C5" i="5" s="1"/>
  <c r="D5" i="5" a="1"/>
  <c r="D5" i="5" s="1"/>
  <c r="E5" i="5" a="1"/>
  <c r="E5" i="5" s="1"/>
  <c r="F5" i="5" a="1"/>
  <c r="F5" i="5" s="1"/>
  <c r="G5" i="5" a="1"/>
  <c r="G5" i="5" s="1"/>
  <c r="H5" i="5" a="1"/>
  <c r="H5" i="5" s="1"/>
  <c r="I5" i="5" a="1"/>
  <c r="I5" i="5" s="1"/>
  <c r="J5" i="5" a="1"/>
  <c r="J5" i="5" s="1"/>
  <c r="K5" i="5" a="1"/>
  <c r="K5" i="5" s="1"/>
  <c r="T3" i="7" a="1"/>
  <c r="T6" i="7" a="1"/>
  <c r="T7" i="7" a="1"/>
  <c r="T5" i="5" a="1"/>
  <c r="T14" i="7" a="1"/>
  <c r="T2" i="7" a="1"/>
  <c r="T11" i="7" a="1"/>
  <c r="T10" i="7" a="1"/>
  <c r="T12" i="7" a="1"/>
  <c r="T4" i="7" a="1"/>
  <c r="T8" i="7" a="1"/>
  <c r="T9" i="7" a="1"/>
  <c r="T15" i="7" a="1"/>
  <c r="T13" i="7" a="1"/>
  <c r="T5" i="7" a="1"/>
  <c r="V15" i="7" l="1"/>
  <c r="L13" i="7"/>
  <c r="Q13" i="7"/>
  <c r="P13" i="7"/>
  <c r="L5" i="5"/>
  <c r="Q5" i="5"/>
  <c r="L15" i="7"/>
  <c r="Q15" i="7"/>
  <c r="R2" i="7"/>
  <c r="P14" i="7"/>
  <c r="R14" i="7"/>
  <c r="L7" i="7"/>
  <c r="Q14" i="7"/>
  <c r="P15" i="7"/>
  <c r="P8" i="7"/>
  <c r="L14" i="7"/>
  <c r="T13" i="7"/>
  <c r="V14" i="7"/>
  <c r="T14" i="7"/>
  <c r="T15" i="7"/>
  <c r="R15" i="7"/>
  <c r="R13" i="7"/>
  <c r="V13" i="7"/>
  <c r="Q12" i="7"/>
  <c r="P11" i="7"/>
  <c r="L11" i="7"/>
  <c r="P10" i="7"/>
  <c r="L5" i="7"/>
  <c r="L4" i="7"/>
  <c r="Q3" i="7"/>
  <c r="L3" i="7"/>
  <c r="P2" i="7"/>
  <c r="Q7" i="7"/>
  <c r="P3" i="7"/>
  <c r="P12" i="7"/>
  <c r="L2" i="7"/>
  <c r="P7" i="7"/>
  <c r="Q11" i="7"/>
  <c r="P6" i="7"/>
  <c r="Q2" i="7"/>
  <c r="P4" i="7"/>
  <c r="P5" i="7"/>
  <c r="Q9" i="7"/>
  <c r="T8" i="7"/>
  <c r="T4" i="7"/>
  <c r="T10" i="7"/>
  <c r="T12" i="7"/>
  <c r="T3" i="7"/>
  <c r="T11" i="7"/>
  <c r="T2" i="7"/>
  <c r="V2" i="7"/>
  <c r="T7" i="7"/>
  <c r="T6" i="7"/>
  <c r="T9" i="7"/>
  <c r="T5" i="7"/>
  <c r="L10" i="7"/>
  <c r="V7" i="7"/>
  <c r="V12" i="7"/>
  <c r="R12" i="7"/>
  <c r="L9" i="7"/>
  <c r="P9" i="7"/>
  <c r="R8" i="7"/>
  <c r="V8" i="7"/>
  <c r="Q8" i="7"/>
  <c r="V6" i="7"/>
  <c r="R6" i="7"/>
  <c r="V4" i="7"/>
  <c r="R4" i="7"/>
  <c r="R5" i="7"/>
  <c r="V5" i="7"/>
  <c r="L8" i="7"/>
  <c r="V11" i="7"/>
  <c r="V3" i="7"/>
  <c r="R3" i="7"/>
  <c r="Q4" i="7"/>
  <c r="Q6" i="7"/>
  <c r="V10" i="7"/>
  <c r="R10" i="7"/>
  <c r="Q10" i="7"/>
  <c r="Q5" i="7"/>
  <c r="L12" i="7"/>
  <c r="V9" i="7"/>
  <c r="R9" i="7"/>
  <c r="L6" i="7"/>
  <c r="R7" i="7"/>
  <c r="R11" i="7"/>
  <c r="P5" i="5"/>
  <c r="R5" i="5"/>
  <c r="T5" i="5"/>
  <c r="V5" i="5"/>
  <c r="AK5" i="5" a="1"/>
  <c r="AK5" i="5" s="1"/>
  <c r="AL5" i="5" s="1"/>
  <c r="AM5" i="5" s="1"/>
  <c r="K22" i="5" a="1"/>
  <c r="K22" i="5" s="1"/>
  <c r="J22" i="5" a="1"/>
  <c r="J22" i="5" s="1"/>
  <c r="I22" i="5" a="1"/>
  <c r="I22" i="5" s="1"/>
  <c r="H22" i="5" a="1"/>
  <c r="H22" i="5" s="1"/>
  <c r="G22" i="5" a="1"/>
  <c r="G22" i="5" s="1"/>
  <c r="F22" i="5" a="1"/>
  <c r="F22" i="5" s="1"/>
  <c r="E22" i="5" a="1"/>
  <c r="E22" i="5" s="1"/>
  <c r="D22" i="5" a="1"/>
  <c r="D22" i="5" s="1"/>
  <c r="AK21" i="5" a="1"/>
  <c r="AK21" i="5" s="1"/>
  <c r="AL21" i="5" s="1"/>
  <c r="AM21" i="5" s="1"/>
  <c r="K21" i="5" a="1"/>
  <c r="K21" i="5" s="1"/>
  <c r="J21" i="5" a="1"/>
  <c r="J21" i="5" s="1"/>
  <c r="I21" i="5" a="1"/>
  <c r="I21" i="5" s="1"/>
  <c r="H21" i="5" a="1"/>
  <c r="H21" i="5" s="1"/>
  <c r="G21" i="5" a="1"/>
  <c r="G21" i="5" s="1"/>
  <c r="F21" i="5" a="1"/>
  <c r="F21" i="5" s="1"/>
  <c r="E21" i="5" a="1"/>
  <c r="E21" i="5" s="1"/>
  <c r="D21" i="5" a="1"/>
  <c r="D21" i="5" s="1"/>
  <c r="C21" i="5" a="1"/>
  <c r="C21" i="5" s="1"/>
  <c r="AK19" i="5" a="1"/>
  <c r="AK19" i="5" s="1"/>
  <c r="AL19" i="5" s="1"/>
  <c r="AM19" i="5" s="1"/>
  <c r="K19" i="5" a="1"/>
  <c r="K19" i="5" s="1"/>
  <c r="J19" i="5" a="1"/>
  <c r="J19" i="5" s="1"/>
  <c r="I19" i="5" a="1"/>
  <c r="I19" i="5" s="1"/>
  <c r="H19" i="5" a="1"/>
  <c r="H19" i="5" s="1"/>
  <c r="G19" i="5" a="1"/>
  <c r="G19" i="5" s="1"/>
  <c r="F19" i="5" a="1"/>
  <c r="F19" i="5" s="1"/>
  <c r="E19" i="5" a="1"/>
  <c r="E19" i="5" s="1"/>
  <c r="D19" i="5" a="1"/>
  <c r="D19" i="5" s="1"/>
  <c r="C19" i="5" a="1"/>
  <c r="C19" i="5" s="1"/>
  <c r="K13" i="5" a="1"/>
  <c r="K13" i="5" s="1"/>
  <c r="J13" i="5" a="1"/>
  <c r="J13" i="5" s="1"/>
  <c r="I13" i="5" a="1"/>
  <c r="I13" i="5" s="1"/>
  <c r="H13" i="5" a="1"/>
  <c r="H13" i="5" s="1"/>
  <c r="G13" i="5" a="1"/>
  <c r="G13" i="5" s="1"/>
  <c r="F13" i="5" a="1"/>
  <c r="F13" i="5" s="1"/>
  <c r="E13" i="5" a="1"/>
  <c r="E13" i="5" s="1"/>
  <c r="D13" i="5" a="1"/>
  <c r="D13" i="5" s="1"/>
  <c r="AK12" i="5" a="1"/>
  <c r="AK12" i="5" s="1"/>
  <c r="AL12" i="5" s="1"/>
  <c r="AM12" i="5" s="1"/>
  <c r="K12" i="5" a="1"/>
  <c r="K12" i="5" s="1"/>
  <c r="J12" i="5" a="1"/>
  <c r="J12" i="5" s="1"/>
  <c r="I12" i="5" a="1"/>
  <c r="I12" i="5" s="1"/>
  <c r="H12" i="5" a="1"/>
  <c r="H12" i="5" s="1"/>
  <c r="G12" i="5" a="1"/>
  <c r="G12" i="5" s="1"/>
  <c r="F12" i="5" a="1"/>
  <c r="F12" i="5" s="1"/>
  <c r="E12" i="5" a="1"/>
  <c r="E12" i="5" s="1"/>
  <c r="D12" i="5" a="1"/>
  <c r="D12" i="5" s="1"/>
  <c r="C12" i="5" a="1"/>
  <c r="C12" i="5" s="1"/>
  <c r="AK11" i="5" a="1"/>
  <c r="AK11" i="5" s="1"/>
  <c r="AL11" i="5" s="1"/>
  <c r="AM11" i="5" s="1"/>
  <c r="K11" i="5" a="1"/>
  <c r="K11" i="5" s="1"/>
  <c r="J11" i="5" a="1"/>
  <c r="J11" i="5" s="1"/>
  <c r="I11" i="5" a="1"/>
  <c r="I11" i="5" s="1"/>
  <c r="H11" i="5" a="1"/>
  <c r="H11" i="5" s="1"/>
  <c r="G11" i="5" a="1"/>
  <c r="G11" i="5" s="1"/>
  <c r="F11" i="5" a="1"/>
  <c r="F11" i="5" s="1"/>
  <c r="E11" i="5" a="1"/>
  <c r="E11" i="5" s="1"/>
  <c r="D11" i="5" a="1"/>
  <c r="D11" i="5" s="1"/>
  <c r="C11" i="5" a="1"/>
  <c r="C11" i="5" s="1"/>
  <c r="AK10" i="5" a="1"/>
  <c r="AK10" i="5" s="1"/>
  <c r="AL10" i="5" s="1"/>
  <c r="AM10" i="5" s="1"/>
  <c r="K10" i="5" a="1"/>
  <c r="K10" i="5" s="1"/>
  <c r="J10" i="5" a="1"/>
  <c r="J10" i="5" s="1"/>
  <c r="I10" i="5" a="1"/>
  <c r="I10" i="5" s="1"/>
  <c r="H10" i="5" a="1"/>
  <c r="H10" i="5" s="1"/>
  <c r="G10" i="5" a="1"/>
  <c r="G10" i="5" s="1"/>
  <c r="F10" i="5" a="1"/>
  <c r="F10" i="5" s="1"/>
  <c r="E10" i="5" a="1"/>
  <c r="E10" i="5" s="1"/>
  <c r="D10" i="5" a="1"/>
  <c r="D10" i="5" s="1"/>
  <c r="C10" i="5" a="1"/>
  <c r="C10" i="5" s="1"/>
  <c r="AK9" i="5" a="1"/>
  <c r="AK9" i="5" s="1"/>
  <c r="AL9" i="5" s="1"/>
  <c r="AM9" i="5" s="1"/>
  <c r="K9" i="5" a="1"/>
  <c r="K9" i="5" s="1"/>
  <c r="J9" i="5" a="1"/>
  <c r="J9" i="5" s="1"/>
  <c r="I9" i="5" a="1"/>
  <c r="I9" i="5" s="1"/>
  <c r="H9" i="5" a="1"/>
  <c r="H9" i="5" s="1"/>
  <c r="G9" i="5" a="1"/>
  <c r="G9" i="5" s="1"/>
  <c r="F9" i="5" a="1"/>
  <c r="F9" i="5" s="1"/>
  <c r="E9" i="5" a="1"/>
  <c r="E9" i="5" s="1"/>
  <c r="D9" i="5" a="1"/>
  <c r="D9" i="5" s="1"/>
  <c r="C9" i="5" a="1"/>
  <c r="C9" i="5" s="1"/>
  <c r="D7" i="5" a="1"/>
  <c r="D7" i="5" s="1"/>
  <c r="E7" i="5" a="1"/>
  <c r="E7" i="5" s="1"/>
  <c r="F7" i="5" a="1"/>
  <c r="F7" i="5" s="1"/>
  <c r="G7" i="5" a="1"/>
  <c r="G7" i="5" s="1"/>
  <c r="H7" i="5" a="1"/>
  <c r="H7" i="5" s="1"/>
  <c r="I7" i="5" a="1"/>
  <c r="I7" i="5" s="1"/>
  <c r="J7" i="5" a="1"/>
  <c r="J7" i="5" s="1"/>
  <c r="K7" i="5" a="1"/>
  <c r="K7" i="5" s="1"/>
  <c r="AK6" i="5" a="1"/>
  <c r="AK6" i="5" s="1"/>
  <c r="AL6" i="5" s="1"/>
  <c r="AM6" i="5" s="1"/>
  <c r="K6" i="5" a="1"/>
  <c r="K6" i="5" s="1"/>
  <c r="J6" i="5" a="1"/>
  <c r="J6" i="5" s="1"/>
  <c r="I6" i="5" a="1"/>
  <c r="I6" i="5" s="1"/>
  <c r="H6" i="5" a="1"/>
  <c r="H6" i="5" s="1"/>
  <c r="G6" i="5" a="1"/>
  <c r="G6" i="5" s="1"/>
  <c r="F6" i="5" a="1"/>
  <c r="F6" i="5" s="1"/>
  <c r="E6" i="5" a="1"/>
  <c r="E6" i="5" s="1"/>
  <c r="D6" i="5" a="1"/>
  <c r="D6" i="5" s="1"/>
  <c r="C6" i="5" a="1"/>
  <c r="C6" i="5" s="1"/>
  <c r="AK4" i="5" a="1"/>
  <c r="AK4" i="5" s="1"/>
  <c r="AL4" i="5" s="1"/>
  <c r="AM4" i="5" s="1"/>
  <c r="K4" i="5" a="1"/>
  <c r="K4" i="5" s="1"/>
  <c r="J4" i="5" a="1"/>
  <c r="J4" i="5" s="1"/>
  <c r="I4" i="5" a="1"/>
  <c r="I4" i="5" s="1"/>
  <c r="H4" i="5" a="1"/>
  <c r="H4" i="5" s="1"/>
  <c r="G4" i="5" a="1"/>
  <c r="G4" i="5" s="1"/>
  <c r="F4" i="5" a="1"/>
  <c r="F4" i="5" s="1"/>
  <c r="E4" i="5" a="1"/>
  <c r="E4" i="5" s="1"/>
  <c r="D4" i="5" a="1"/>
  <c r="D4" i="5" s="1"/>
  <c r="C4" i="5" a="1"/>
  <c r="C4" i="5" s="1"/>
  <c r="AK3" i="5" a="1"/>
  <c r="AK3" i="5" s="1"/>
  <c r="AL3" i="5" s="1"/>
  <c r="AM3" i="5" s="1"/>
  <c r="K3" i="5" a="1"/>
  <c r="K3" i="5" s="1"/>
  <c r="J3" i="5" a="1"/>
  <c r="J3" i="5" s="1"/>
  <c r="I3" i="5" a="1"/>
  <c r="I3" i="5" s="1"/>
  <c r="H3" i="5" a="1"/>
  <c r="H3" i="5" s="1"/>
  <c r="G3" i="5" a="1"/>
  <c r="G3" i="5" s="1"/>
  <c r="F3" i="5" a="1"/>
  <c r="F3" i="5" s="1"/>
  <c r="E3" i="5" a="1"/>
  <c r="E3" i="5" s="1"/>
  <c r="D3" i="5" a="1"/>
  <c r="D3" i="5" s="1"/>
  <c r="C3" i="5" a="1"/>
  <c r="C3" i="5" s="1"/>
  <c r="AK2" i="5" a="1"/>
  <c r="AK2" i="5" s="1"/>
  <c r="AL2" i="5" s="1"/>
  <c r="K2" i="5" a="1"/>
  <c r="K2" i="5" s="1"/>
  <c r="J2" i="5" a="1"/>
  <c r="J2" i="5" s="1"/>
  <c r="I2" i="5" a="1"/>
  <c r="I2" i="5" s="1"/>
  <c r="H2" i="5" a="1"/>
  <c r="H2" i="5" s="1"/>
  <c r="G2" i="5" a="1"/>
  <c r="G2" i="5" s="1"/>
  <c r="F2" i="5" a="1"/>
  <c r="F2" i="5" s="1"/>
  <c r="E2" i="5" a="1"/>
  <c r="E2" i="5" s="1"/>
  <c r="D2" i="5" a="1"/>
  <c r="D2" i="5" s="1"/>
  <c r="D21" i="2" a="1"/>
  <c r="D21" i="2" s="1"/>
  <c r="E21" i="2" s="1"/>
  <c r="D8" i="2" a="1"/>
  <c r="D8" i="2" s="1"/>
  <c r="E8" i="2" s="1"/>
  <c r="G4" i="2" a="1"/>
  <c r="G4" i="2" s="1"/>
  <c r="F4" i="2" a="1"/>
  <c r="F4" i="2" s="1"/>
  <c r="D4" i="2" a="1"/>
  <c r="D4" i="2" s="1"/>
  <c r="E4" i="2" s="1"/>
  <c r="C4" i="2" a="1"/>
  <c r="C4" i="2" s="1"/>
  <c r="G3" i="2" a="1"/>
  <c r="G3" i="2" s="1"/>
  <c r="F3" i="2" a="1"/>
  <c r="F3" i="2" s="1"/>
  <c r="D3" i="2" a="1"/>
  <c r="D3" i="2" s="1"/>
  <c r="E3" i="2" s="1"/>
  <c r="C3" i="2" a="1"/>
  <c r="C3" i="2" s="1"/>
  <c r="G6" i="2" a="1"/>
  <c r="G6" i="2" s="1"/>
  <c r="F6" i="2" a="1"/>
  <c r="F6" i="2" s="1"/>
  <c r="D6" i="2" a="1"/>
  <c r="D6" i="2" s="1"/>
  <c r="E6" i="2" s="1"/>
  <c r="C6" i="2" a="1"/>
  <c r="C6" i="2" s="1"/>
  <c r="G5" i="2" a="1"/>
  <c r="G5" i="2" s="1"/>
  <c r="F5" i="2" a="1"/>
  <c r="F5" i="2" s="1"/>
  <c r="D5" i="2" a="1"/>
  <c r="D5" i="2" s="1"/>
  <c r="E5" i="2" s="1"/>
  <c r="C5" i="2" a="1"/>
  <c r="C5" i="2" s="1"/>
  <c r="C16" i="2" a="1"/>
  <c r="C16" i="2" s="1"/>
  <c r="D16" i="2" a="1"/>
  <c r="D16" i="2" s="1"/>
  <c r="E16" i="2" s="1"/>
  <c r="F16" i="2" a="1"/>
  <c r="F16" i="2" s="1"/>
  <c r="G16" i="2" a="1"/>
  <c r="G16" i="2" s="1"/>
  <c r="C17" i="2" a="1"/>
  <c r="C17" i="2" s="1"/>
  <c r="D17" i="2" a="1"/>
  <c r="D17" i="2" s="1"/>
  <c r="E17" i="2" s="1"/>
  <c r="F17" i="2" a="1"/>
  <c r="F17" i="2" s="1"/>
  <c r="G17" i="2" a="1"/>
  <c r="G17" i="2" s="1"/>
  <c r="C18" i="2" a="1"/>
  <c r="C18" i="2" s="1"/>
  <c r="D18" i="2" a="1"/>
  <c r="D18" i="2" s="1"/>
  <c r="E18" i="2" s="1"/>
  <c r="F18" i="2" a="1"/>
  <c r="F18" i="2" s="1"/>
  <c r="G18" i="2" a="1"/>
  <c r="G18" i="2" s="1"/>
  <c r="C19" i="2" a="1"/>
  <c r="C19" i="2" s="1"/>
  <c r="D19" i="2" a="1"/>
  <c r="D19" i="2" s="1"/>
  <c r="E19" i="2" s="1"/>
  <c r="F19" i="2" a="1"/>
  <c r="F19" i="2" s="1"/>
  <c r="G19" i="2" a="1"/>
  <c r="G19" i="2" s="1"/>
  <c r="C20" i="2" a="1"/>
  <c r="C20" i="2" s="1"/>
  <c r="D20" i="2" a="1"/>
  <c r="D20" i="2" s="1"/>
  <c r="E20" i="2" s="1"/>
  <c r="F20" i="2" a="1"/>
  <c r="F20" i="2" s="1"/>
  <c r="G20" i="2" a="1"/>
  <c r="G20" i="2" s="1"/>
  <c r="C21" i="2" a="1"/>
  <c r="C21" i="2" s="1"/>
  <c r="F21" i="2" a="1"/>
  <c r="F21" i="2" s="1"/>
  <c r="G21" i="2" a="1"/>
  <c r="G21" i="2" s="1"/>
  <c r="C22" i="2" a="1"/>
  <c r="C22" i="2" s="1"/>
  <c r="D22" i="2" a="1"/>
  <c r="D22" i="2" s="1"/>
  <c r="E22" i="2" s="1"/>
  <c r="F22" i="2" a="1"/>
  <c r="F22" i="2" s="1"/>
  <c r="G22" i="2" a="1"/>
  <c r="G22" i="2" s="1"/>
  <c r="C23" i="2" a="1"/>
  <c r="C23" i="2" s="1"/>
  <c r="D23" i="2" a="1"/>
  <c r="D23" i="2" s="1"/>
  <c r="E23" i="2" s="1"/>
  <c r="F23" i="2" a="1"/>
  <c r="F23" i="2" s="1"/>
  <c r="G23" i="2" a="1"/>
  <c r="G23" i="2" s="1"/>
  <c r="C10" i="2" a="1"/>
  <c r="C10" i="2" s="1"/>
  <c r="D10" i="2" a="1"/>
  <c r="D10" i="2" s="1"/>
  <c r="E10" i="2" s="1"/>
  <c r="F10" i="2" a="1"/>
  <c r="F10" i="2" s="1"/>
  <c r="G10" i="2" a="1"/>
  <c r="G10" i="2" s="1"/>
  <c r="C11" i="2" a="1"/>
  <c r="C11" i="2" s="1"/>
  <c r="D11" i="2" a="1"/>
  <c r="D11" i="2" s="1"/>
  <c r="E11" i="2" s="1"/>
  <c r="F11" i="2" a="1"/>
  <c r="F11" i="2" s="1"/>
  <c r="G11" i="2" a="1"/>
  <c r="G11" i="2" s="1"/>
  <c r="C12" i="2" a="1"/>
  <c r="C12" i="2" s="1"/>
  <c r="D12" i="2" a="1"/>
  <c r="D12" i="2" s="1"/>
  <c r="E12" i="2" s="1"/>
  <c r="F12" i="2" a="1"/>
  <c r="F12" i="2" s="1"/>
  <c r="G12" i="2" a="1"/>
  <c r="G12" i="2" s="1"/>
  <c r="C13" i="2" a="1"/>
  <c r="C13" i="2" s="1"/>
  <c r="D13" i="2" a="1"/>
  <c r="D13" i="2" s="1"/>
  <c r="E13" i="2" s="1"/>
  <c r="F13" i="2" a="1"/>
  <c r="F13" i="2" s="1"/>
  <c r="G13" i="2" a="1"/>
  <c r="G13" i="2" s="1"/>
  <c r="C14" i="2" a="1"/>
  <c r="C14" i="2" s="1"/>
  <c r="D14" i="2" a="1"/>
  <c r="D14" i="2" s="1"/>
  <c r="E14" i="2" s="1"/>
  <c r="F14" i="2" a="1"/>
  <c r="F14" i="2" s="1"/>
  <c r="G14" i="2" a="1"/>
  <c r="G14" i="2" s="1"/>
  <c r="C15" i="2" a="1"/>
  <c r="C15" i="2" s="1"/>
  <c r="D15" i="2" a="1"/>
  <c r="D15" i="2" s="1"/>
  <c r="E15" i="2" s="1"/>
  <c r="F15" i="2" a="1"/>
  <c r="F15" i="2" s="1"/>
  <c r="G15" i="2" a="1"/>
  <c r="G15" i="2" s="1"/>
  <c r="T19" i="1" a="1"/>
  <c r="T38" i="1" a="1"/>
  <c r="T20" i="1" a="1"/>
  <c r="T23" i="1" a="1"/>
  <c r="T11" i="5" a="1"/>
  <c r="K4" i="2" a="1"/>
  <c r="T33" i="1" a="1"/>
  <c r="K5" i="2" a="1"/>
  <c r="T19" i="5" a="1"/>
  <c r="T21" i="5" a="1"/>
  <c r="T29" i="1" a="1"/>
  <c r="T7" i="1" a="1"/>
  <c r="T31" i="1" a="1"/>
  <c r="K13" i="2" a="1"/>
  <c r="K21" i="2" a="1"/>
  <c r="K16" i="2" a="1"/>
  <c r="T27" i="1" a="1"/>
  <c r="K19" i="2" a="1"/>
  <c r="T13" i="5" a="1"/>
  <c r="K3" i="2" a="1"/>
  <c r="K22" i="2" a="1"/>
  <c r="T3" i="5" a="1"/>
  <c r="T8" i="1" a="1"/>
  <c r="T11" i="1" a="1"/>
  <c r="T9" i="5" a="1"/>
  <c r="T26" i="1" a="1"/>
  <c r="T7" i="5" a="1"/>
  <c r="T21" i="1" a="1"/>
  <c r="T2" i="1" a="1"/>
  <c r="K7" i="2" a="1"/>
  <c r="T4" i="5" a="1"/>
  <c r="T6" i="5" a="1"/>
  <c r="T34" i="1" a="1"/>
  <c r="T10" i="1" a="1"/>
  <c r="K17" i="2" a="1"/>
  <c r="K12" i="2" a="1"/>
  <c r="T32" i="1" a="1"/>
  <c r="T37" i="1" a="1"/>
  <c r="T12" i="1" a="1"/>
  <c r="T18" i="1" a="1"/>
  <c r="K23" i="2" a="1"/>
  <c r="T35" i="1" a="1"/>
  <c r="T12" i="5" a="1"/>
  <c r="T36" i="1" a="1"/>
  <c r="T39" i="1" a="1"/>
  <c r="T3" i="1" a="1"/>
  <c r="T28" i="1" a="1"/>
  <c r="K6" i="2" a="1"/>
  <c r="K18" i="2" a="1"/>
  <c r="T4" i="1" a="1"/>
  <c r="T9" i="1" a="1"/>
  <c r="T10" i="5" a="1"/>
  <c r="K10" i="2" a="1"/>
  <c r="T5" i="1" a="1"/>
  <c r="T13" i="1" a="1"/>
  <c r="T15" i="1" a="1"/>
  <c r="T40" i="1" a="1"/>
  <c r="T2" i="5" a="1"/>
  <c r="K15" i="2" a="1"/>
  <c r="K11" i="2" a="1"/>
  <c r="T24" i="1" a="1"/>
  <c r="T22" i="1" a="1"/>
  <c r="T16" i="1" a="1"/>
  <c r="K14" i="2" a="1"/>
  <c r="T17" i="1" a="1"/>
  <c r="T22" i="5" a="1"/>
  <c r="T30" i="1" a="1"/>
  <c r="T14" i="1" a="1"/>
  <c r="T6" i="1" a="1"/>
  <c r="K20" i="2" a="1"/>
  <c r="T25" i="1" a="1"/>
  <c r="P6" i="5" l="1"/>
  <c r="Q6" i="5"/>
  <c r="I15" i="2"/>
  <c r="I11" i="2"/>
  <c r="P13" i="5"/>
  <c r="I19" i="2"/>
  <c r="L6" i="5"/>
  <c r="P12" i="5"/>
  <c r="P11" i="5"/>
  <c r="Q22" i="5"/>
  <c r="L21" i="5"/>
  <c r="L19" i="5"/>
  <c r="L7" i="5"/>
  <c r="I18" i="2"/>
  <c r="P7" i="5"/>
  <c r="P19" i="5"/>
  <c r="Q7" i="5"/>
  <c r="L11" i="5"/>
  <c r="Q13" i="5"/>
  <c r="I13" i="2"/>
  <c r="T21" i="5"/>
  <c r="T19" i="5"/>
  <c r="T22" i="5"/>
  <c r="V19" i="5"/>
  <c r="R19" i="5"/>
  <c r="Q21" i="5"/>
  <c r="V21" i="5"/>
  <c r="R21" i="5"/>
  <c r="V22" i="5"/>
  <c r="Q19" i="5"/>
  <c r="P21" i="5"/>
  <c r="L22" i="5"/>
  <c r="P22" i="5"/>
  <c r="R22" i="5"/>
  <c r="L13" i="5"/>
  <c r="L12" i="5"/>
  <c r="Q11" i="5"/>
  <c r="Q10" i="5"/>
  <c r="P10" i="5"/>
  <c r="L10" i="5"/>
  <c r="Q9" i="5"/>
  <c r="P9" i="5"/>
  <c r="L9" i="5"/>
  <c r="T12" i="5"/>
  <c r="T11" i="5"/>
  <c r="T10" i="5"/>
  <c r="T9" i="5"/>
  <c r="T13" i="5"/>
  <c r="V13" i="5"/>
  <c r="V12" i="5"/>
  <c r="R12" i="5"/>
  <c r="Q12" i="5"/>
  <c r="V11" i="5"/>
  <c r="R11" i="5"/>
  <c r="V9" i="5"/>
  <c r="V10" i="5"/>
  <c r="R10" i="5"/>
  <c r="R9" i="5"/>
  <c r="R13" i="5"/>
  <c r="L2" i="5"/>
  <c r="T7" i="5"/>
  <c r="R7" i="5"/>
  <c r="V7" i="5"/>
  <c r="R6" i="5"/>
  <c r="Q4" i="5"/>
  <c r="L3" i="5"/>
  <c r="Q3" i="5"/>
  <c r="P2" i="5"/>
  <c r="T4" i="5"/>
  <c r="T3" i="5"/>
  <c r="T2" i="5"/>
  <c r="V6" i="5"/>
  <c r="T6" i="5"/>
  <c r="V2" i="5"/>
  <c r="R2" i="5"/>
  <c r="P3" i="5"/>
  <c r="L4" i="5"/>
  <c r="P4" i="5"/>
  <c r="V4" i="5"/>
  <c r="R4" i="5"/>
  <c r="V3" i="5"/>
  <c r="R3" i="5"/>
  <c r="AM2" i="5"/>
  <c r="Q2" i="5"/>
  <c r="H20" i="2"/>
  <c r="H16" i="2"/>
  <c r="H12" i="2"/>
  <c r="H22" i="2"/>
  <c r="H17" i="2"/>
  <c r="H21" i="2"/>
  <c r="I17" i="2"/>
  <c r="I21" i="2"/>
  <c r="T34" i="1"/>
  <c r="T26" i="1"/>
  <c r="T18" i="1"/>
  <c r="T10" i="1"/>
  <c r="T9" i="1"/>
  <c r="T8" i="1"/>
  <c r="T24" i="1"/>
  <c r="T32" i="1"/>
  <c r="T39" i="1"/>
  <c r="T31" i="1"/>
  <c r="T23" i="1"/>
  <c r="T15" i="1"/>
  <c r="T7" i="1"/>
  <c r="T33" i="1"/>
  <c r="T16" i="1"/>
  <c r="T38" i="1"/>
  <c r="T30" i="1"/>
  <c r="T22" i="1"/>
  <c r="T14" i="1"/>
  <c r="T6" i="1"/>
  <c r="T40" i="1"/>
  <c r="T17" i="1"/>
  <c r="T37" i="1"/>
  <c r="T29" i="1"/>
  <c r="T21" i="1"/>
  <c r="T13" i="1"/>
  <c r="T5" i="1"/>
  <c r="T25" i="1"/>
  <c r="T36" i="1"/>
  <c r="T28" i="1"/>
  <c r="T20" i="1"/>
  <c r="T12" i="1"/>
  <c r="T4" i="1"/>
  <c r="T35" i="1"/>
  <c r="T27" i="1"/>
  <c r="T19" i="1"/>
  <c r="T11" i="1"/>
  <c r="T3" i="1"/>
  <c r="T2" i="1"/>
  <c r="H14" i="2"/>
  <c r="H10" i="2"/>
  <c r="I23" i="2"/>
  <c r="H23" i="2"/>
  <c r="I12" i="2"/>
  <c r="H18" i="2"/>
  <c r="H13" i="2"/>
  <c r="H15" i="2"/>
  <c r="H11" i="2"/>
  <c r="I20" i="2"/>
  <c r="I16" i="2"/>
  <c r="I14" i="2"/>
  <c r="I10" i="2"/>
  <c r="H19" i="2"/>
  <c r="I22" i="2"/>
  <c r="H3" i="2"/>
  <c r="I6" i="2"/>
  <c r="K4" i="2"/>
  <c r="K3" i="2"/>
  <c r="H6" i="2"/>
  <c r="N3" i="2"/>
  <c r="O3" i="2" s="1"/>
  <c r="I3" i="2"/>
  <c r="I4" i="2"/>
  <c r="N4" i="2"/>
  <c r="O4" i="2" s="1"/>
  <c r="H4" i="2"/>
  <c r="K6" i="2"/>
  <c r="K5" i="2"/>
  <c r="N5" i="2"/>
  <c r="O5" i="2" s="1"/>
  <c r="I5" i="2"/>
  <c r="H5" i="2"/>
  <c r="N6" i="2"/>
  <c r="O6" i="2" s="1"/>
  <c r="K18" i="2"/>
  <c r="K23" i="2"/>
  <c r="K19" i="2"/>
  <c r="K20" i="2"/>
  <c r="K21" i="2"/>
  <c r="K16" i="2"/>
  <c r="K22" i="2"/>
  <c r="K17" i="2"/>
  <c r="N17" i="2"/>
  <c r="O17" i="2" s="1"/>
  <c r="N21" i="2"/>
  <c r="O21" i="2" s="1"/>
  <c r="N23" i="2"/>
  <c r="O23" i="2" s="1"/>
  <c r="N18" i="2"/>
  <c r="O18" i="2" s="1"/>
  <c r="N20" i="2"/>
  <c r="O20" i="2" s="1"/>
  <c r="N22" i="2"/>
  <c r="O22" i="2" s="1"/>
  <c r="N19" i="2"/>
  <c r="O19" i="2" s="1"/>
  <c r="N16" i="2"/>
  <c r="O16" i="2" s="1"/>
  <c r="K13" i="2"/>
  <c r="K12" i="2"/>
  <c r="K14" i="2"/>
  <c r="K15" i="2"/>
  <c r="K10" i="2"/>
  <c r="K11" i="2"/>
  <c r="N14" i="2"/>
  <c r="O14" i="2" s="1"/>
  <c r="N13" i="2"/>
  <c r="O13" i="2" s="1"/>
  <c r="N12" i="2"/>
  <c r="O12" i="2" s="1"/>
  <c r="N15" i="2"/>
  <c r="O15" i="2" s="1"/>
  <c r="N11" i="2"/>
  <c r="O11" i="2" s="1"/>
  <c r="N10" i="2"/>
  <c r="O10" i="2" s="1"/>
  <c r="K7" i="2"/>
  <c r="K8" i="2" a="1"/>
  <c r="K2" i="2" a="1"/>
  <c r="K9" i="2" a="1"/>
  <c r="K8" i="2" l="1"/>
  <c r="K9" i="2"/>
  <c r="K2" i="2"/>
  <c r="C7" i="2" a="1"/>
  <c r="C7" i="2" s="1"/>
  <c r="N7" i="2" s="1"/>
  <c r="O7" i="2" s="1"/>
  <c r="D7" i="2" a="1"/>
  <c r="D7" i="2" s="1"/>
  <c r="E7" i="2" s="1"/>
  <c r="F7" i="2" a="1"/>
  <c r="F7" i="2" s="1"/>
  <c r="G7" i="2" a="1"/>
  <c r="G7" i="2" s="1"/>
  <c r="C8" i="2" a="1"/>
  <c r="C8" i="2" s="1"/>
  <c r="N8" i="2" s="1"/>
  <c r="O8" i="2" s="1"/>
  <c r="F8" i="2" a="1"/>
  <c r="F8" i="2" s="1"/>
  <c r="G8" i="2" a="1"/>
  <c r="G8" i="2" s="1"/>
  <c r="C9" i="2" a="1"/>
  <c r="C9" i="2" s="1"/>
  <c r="D9" i="2" a="1"/>
  <c r="D9" i="2" s="1"/>
  <c r="E9" i="2" s="1"/>
  <c r="F9" i="2" a="1"/>
  <c r="F9" i="2" s="1"/>
  <c r="G9" i="2" a="1"/>
  <c r="G9" i="2" s="1"/>
  <c r="I9" i="2" l="1"/>
  <c r="I8" i="2"/>
  <c r="N9" i="2"/>
  <c r="O9" i="2" s="1"/>
  <c r="H9" i="2"/>
  <c r="H8" i="2"/>
  <c r="H7" i="2"/>
  <c r="I7" i="2"/>
  <c r="C2" i="2" l="1" a="1"/>
  <c r="C2" i="2" s="1"/>
  <c r="N2" i="2" s="1"/>
  <c r="O2" i="2" s="1"/>
  <c r="D2" i="2" a="1"/>
  <c r="D2" i="2" s="1"/>
  <c r="E2" i="2" s="1"/>
  <c r="G2" i="2" a="1"/>
  <c r="G2" i="2" s="1"/>
  <c r="F2" i="2" a="1"/>
  <c r="F2" i="2" s="1"/>
  <c r="J2" i="1" a="1"/>
  <c r="J2" i="1" s="1"/>
  <c r="I40" i="1" a="1"/>
  <c r="I40" i="1" s="1"/>
  <c r="I39" i="1" a="1"/>
  <c r="I39" i="1" s="1"/>
  <c r="I38" i="1" a="1"/>
  <c r="I38" i="1" s="1"/>
  <c r="I37" i="1" a="1"/>
  <c r="I37" i="1" s="1"/>
  <c r="I36" i="1" a="1"/>
  <c r="I36" i="1" s="1"/>
  <c r="I35" i="1" a="1"/>
  <c r="I35" i="1" s="1"/>
  <c r="I34" i="1" a="1"/>
  <c r="I34" i="1" s="1"/>
  <c r="I33" i="1" a="1"/>
  <c r="I33" i="1" s="1"/>
  <c r="I32" i="1" a="1"/>
  <c r="I32" i="1" s="1"/>
  <c r="I31" i="1" a="1"/>
  <c r="I31" i="1" s="1"/>
  <c r="I30" i="1" a="1"/>
  <c r="I30" i="1" s="1"/>
  <c r="I29" i="1" a="1"/>
  <c r="I29" i="1" s="1"/>
  <c r="I28" i="1" a="1"/>
  <c r="I28" i="1" s="1"/>
  <c r="I27" i="1" a="1"/>
  <c r="I27" i="1" s="1"/>
  <c r="I26" i="1" a="1"/>
  <c r="I26" i="1" s="1"/>
  <c r="I25" i="1" a="1"/>
  <c r="I25" i="1" s="1"/>
  <c r="I24" i="1" a="1"/>
  <c r="I24" i="1" s="1"/>
  <c r="I23" i="1" a="1"/>
  <c r="I23" i="1" s="1"/>
  <c r="I22" i="1" a="1"/>
  <c r="I22" i="1" s="1"/>
  <c r="I21" i="1" a="1"/>
  <c r="I21" i="1" s="1"/>
  <c r="I20" i="1" a="1"/>
  <c r="I20" i="1" s="1"/>
  <c r="I19" i="1" a="1"/>
  <c r="I19" i="1" s="1"/>
  <c r="I18" i="1" a="1"/>
  <c r="I18" i="1" s="1"/>
  <c r="I17" i="1" a="1"/>
  <c r="I17" i="1" s="1"/>
  <c r="I16" i="1" a="1"/>
  <c r="I16" i="1" s="1"/>
  <c r="I14" i="1" a="1"/>
  <c r="I14" i="1" s="1"/>
  <c r="I13" i="1" a="1"/>
  <c r="I13" i="1" s="1"/>
  <c r="I12" i="1" a="1"/>
  <c r="I12" i="1" s="1"/>
  <c r="I11" i="1" a="1"/>
  <c r="I11" i="1" s="1"/>
  <c r="I10" i="1" a="1"/>
  <c r="I10" i="1" s="1"/>
  <c r="I9" i="1" a="1"/>
  <c r="I9" i="1" s="1"/>
  <c r="I8" i="1" a="1"/>
  <c r="I8" i="1" s="1"/>
  <c r="I7" i="1" a="1"/>
  <c r="I7" i="1" s="1"/>
  <c r="I6" i="1" a="1"/>
  <c r="I6" i="1" s="1"/>
  <c r="I5" i="1" a="1"/>
  <c r="I5" i="1" s="1"/>
  <c r="I4" i="1" a="1"/>
  <c r="I4" i="1" s="1"/>
  <c r="I3" i="1" a="1"/>
  <c r="I3" i="1" s="1"/>
  <c r="I2" i="1" a="1"/>
  <c r="I2" i="1" s="1"/>
  <c r="J3" i="1" a="1"/>
  <c r="J3" i="1" s="1"/>
  <c r="K3" i="1" a="1"/>
  <c r="K3" i="1" s="1"/>
  <c r="J4" i="1" a="1"/>
  <c r="J4" i="1" s="1"/>
  <c r="K4" i="1" a="1"/>
  <c r="K4" i="1" s="1"/>
  <c r="J5" i="1" a="1"/>
  <c r="J5" i="1" s="1"/>
  <c r="K5" i="1" a="1"/>
  <c r="K5" i="1" s="1"/>
  <c r="J6" i="1" a="1"/>
  <c r="J6" i="1" s="1"/>
  <c r="K6" i="1" a="1"/>
  <c r="K6" i="1" s="1"/>
  <c r="J7" i="1" a="1"/>
  <c r="J7" i="1" s="1"/>
  <c r="K7" i="1" a="1"/>
  <c r="K7" i="1" s="1"/>
  <c r="J8" i="1" a="1"/>
  <c r="J8" i="1" s="1"/>
  <c r="K8" i="1" a="1"/>
  <c r="K8" i="1" s="1"/>
  <c r="J9" i="1" a="1"/>
  <c r="J9" i="1" s="1"/>
  <c r="K9" i="1" a="1"/>
  <c r="K9" i="1" s="1"/>
  <c r="J10" i="1" a="1"/>
  <c r="J10" i="1" s="1"/>
  <c r="K10" i="1" a="1"/>
  <c r="K10" i="1" s="1"/>
  <c r="J11" i="1" a="1"/>
  <c r="J11" i="1" s="1"/>
  <c r="K11" i="1" a="1"/>
  <c r="K11" i="1" s="1"/>
  <c r="J12" i="1" a="1"/>
  <c r="J12" i="1" s="1"/>
  <c r="K12" i="1" a="1"/>
  <c r="K12" i="1" s="1"/>
  <c r="J13" i="1" a="1"/>
  <c r="J13" i="1" s="1"/>
  <c r="K13" i="1" a="1"/>
  <c r="K13" i="1" s="1"/>
  <c r="J14" i="1" a="1"/>
  <c r="J14" i="1" s="1"/>
  <c r="K14" i="1" a="1"/>
  <c r="K14" i="1" s="1"/>
  <c r="J16" i="1" a="1"/>
  <c r="J16" i="1" s="1"/>
  <c r="K16" i="1" a="1"/>
  <c r="K16" i="1" s="1"/>
  <c r="J17" i="1" a="1"/>
  <c r="J17" i="1" s="1"/>
  <c r="K17" i="1" a="1"/>
  <c r="K17" i="1" s="1"/>
  <c r="J18" i="1" a="1"/>
  <c r="J18" i="1" s="1"/>
  <c r="K18" i="1" a="1"/>
  <c r="K18" i="1" s="1"/>
  <c r="J19" i="1" a="1"/>
  <c r="J19" i="1" s="1"/>
  <c r="K19" i="1" a="1"/>
  <c r="K19" i="1" s="1"/>
  <c r="J20" i="1" a="1"/>
  <c r="J20" i="1" s="1"/>
  <c r="K20" i="1" a="1"/>
  <c r="K20" i="1" s="1"/>
  <c r="J21" i="1" a="1"/>
  <c r="J21" i="1" s="1"/>
  <c r="K21" i="1" a="1"/>
  <c r="K21" i="1" s="1"/>
  <c r="J22" i="1" a="1"/>
  <c r="J22" i="1" s="1"/>
  <c r="K22" i="1" a="1"/>
  <c r="K22" i="1" s="1"/>
  <c r="J23" i="1" a="1"/>
  <c r="J23" i="1" s="1"/>
  <c r="K23" i="1" a="1"/>
  <c r="K23" i="1" s="1"/>
  <c r="J24" i="1" a="1"/>
  <c r="J24" i="1" s="1"/>
  <c r="K24" i="1" a="1"/>
  <c r="K24" i="1" s="1"/>
  <c r="J25" i="1" a="1"/>
  <c r="J25" i="1" s="1"/>
  <c r="K25" i="1" a="1"/>
  <c r="K25" i="1" s="1"/>
  <c r="J26" i="1" a="1"/>
  <c r="J26" i="1" s="1"/>
  <c r="K26" i="1" a="1"/>
  <c r="K26" i="1" s="1"/>
  <c r="J27" i="1" a="1"/>
  <c r="J27" i="1" s="1"/>
  <c r="K27" i="1" a="1"/>
  <c r="K27" i="1" s="1"/>
  <c r="J28" i="1" a="1"/>
  <c r="J28" i="1" s="1"/>
  <c r="K28" i="1" a="1"/>
  <c r="K28" i="1" s="1"/>
  <c r="J29" i="1" a="1"/>
  <c r="J29" i="1" s="1"/>
  <c r="K29" i="1" a="1"/>
  <c r="K29" i="1" s="1"/>
  <c r="J30" i="1" a="1"/>
  <c r="J30" i="1" s="1"/>
  <c r="K30" i="1" a="1"/>
  <c r="K30" i="1" s="1"/>
  <c r="J31" i="1" a="1"/>
  <c r="J31" i="1" s="1"/>
  <c r="K31" i="1" a="1"/>
  <c r="K31" i="1" s="1"/>
  <c r="J32" i="1" a="1"/>
  <c r="J32" i="1" s="1"/>
  <c r="K32" i="1" a="1"/>
  <c r="K32" i="1" s="1"/>
  <c r="J33" i="1" a="1"/>
  <c r="J33" i="1" s="1"/>
  <c r="K33" i="1" a="1"/>
  <c r="K33" i="1" s="1"/>
  <c r="J34" i="1" a="1"/>
  <c r="J34" i="1" s="1"/>
  <c r="K34" i="1" a="1"/>
  <c r="K34" i="1" s="1"/>
  <c r="J35" i="1" a="1"/>
  <c r="J35" i="1" s="1"/>
  <c r="K35" i="1" a="1"/>
  <c r="K35" i="1" s="1"/>
  <c r="J36" i="1" a="1"/>
  <c r="J36" i="1" s="1"/>
  <c r="K36" i="1" a="1"/>
  <c r="K36" i="1" s="1"/>
  <c r="J37" i="1" a="1"/>
  <c r="J37" i="1" s="1"/>
  <c r="K37" i="1" a="1"/>
  <c r="K37" i="1" s="1"/>
  <c r="J38" i="1" a="1"/>
  <c r="J38" i="1" s="1"/>
  <c r="K38" i="1" a="1"/>
  <c r="K38" i="1" s="1"/>
  <c r="J39" i="1" a="1"/>
  <c r="J39" i="1" s="1"/>
  <c r="K39" i="1" a="1"/>
  <c r="K39" i="1" s="1"/>
  <c r="J40" i="1" a="1"/>
  <c r="J40" i="1" s="1"/>
  <c r="K40" i="1" a="1"/>
  <c r="K40" i="1" s="1"/>
  <c r="K2" i="1" a="1"/>
  <c r="K2" i="1" s="1"/>
  <c r="D30" i="1" a="1"/>
  <c r="D30" i="1" s="1"/>
  <c r="E30" i="1" a="1"/>
  <c r="E30" i="1" s="1"/>
  <c r="V30" i="1" s="1"/>
  <c r="F30" i="1" a="1"/>
  <c r="F30" i="1" s="1"/>
  <c r="G30" i="1" a="1"/>
  <c r="G30" i="1" s="1"/>
  <c r="H30" i="1" a="1"/>
  <c r="H30" i="1" s="1"/>
  <c r="D31" i="1" a="1"/>
  <c r="D31" i="1" s="1"/>
  <c r="E31" i="1" a="1"/>
  <c r="E31" i="1" s="1"/>
  <c r="V31" i="1" s="1"/>
  <c r="F31" i="1" a="1"/>
  <c r="F31" i="1" s="1"/>
  <c r="G31" i="1" a="1"/>
  <c r="G31" i="1" s="1"/>
  <c r="H31" i="1" a="1"/>
  <c r="H31" i="1" s="1"/>
  <c r="D32" i="1" a="1"/>
  <c r="D32" i="1" s="1"/>
  <c r="E32" i="1" a="1"/>
  <c r="E32" i="1" s="1"/>
  <c r="V32" i="1" s="1"/>
  <c r="F32" i="1" a="1"/>
  <c r="F32" i="1" s="1"/>
  <c r="G32" i="1" a="1"/>
  <c r="G32" i="1" s="1"/>
  <c r="H32" i="1" a="1"/>
  <c r="H32" i="1" s="1"/>
  <c r="D33" i="1" a="1"/>
  <c r="D33" i="1" s="1"/>
  <c r="E33" i="1" a="1"/>
  <c r="E33" i="1" s="1"/>
  <c r="V33" i="1" s="1"/>
  <c r="F33" i="1" a="1"/>
  <c r="F33" i="1" s="1"/>
  <c r="G33" i="1" a="1"/>
  <c r="G33" i="1" s="1"/>
  <c r="H33" i="1" a="1"/>
  <c r="H33" i="1" s="1"/>
  <c r="D34" i="1" a="1"/>
  <c r="D34" i="1" s="1"/>
  <c r="E34" i="1" a="1"/>
  <c r="E34" i="1" s="1"/>
  <c r="V34" i="1" s="1"/>
  <c r="F34" i="1" a="1"/>
  <c r="F34" i="1" s="1"/>
  <c r="G34" i="1" a="1"/>
  <c r="G34" i="1" s="1"/>
  <c r="H34" i="1" a="1"/>
  <c r="H34" i="1" s="1"/>
  <c r="D35" i="1" a="1"/>
  <c r="D35" i="1" s="1"/>
  <c r="E35" i="1" a="1"/>
  <c r="E35" i="1" s="1"/>
  <c r="V35" i="1" s="1"/>
  <c r="F35" i="1" a="1"/>
  <c r="F35" i="1" s="1"/>
  <c r="G35" i="1" a="1"/>
  <c r="G35" i="1" s="1"/>
  <c r="H35" i="1" a="1"/>
  <c r="H35" i="1" s="1"/>
  <c r="D36" i="1" a="1"/>
  <c r="D36" i="1" s="1"/>
  <c r="E36" i="1" a="1"/>
  <c r="E36" i="1" s="1"/>
  <c r="V36" i="1" s="1"/>
  <c r="F36" i="1" a="1"/>
  <c r="F36" i="1" s="1"/>
  <c r="G36" i="1" a="1"/>
  <c r="G36" i="1" s="1"/>
  <c r="H36" i="1" a="1"/>
  <c r="H36" i="1" s="1"/>
  <c r="D37" i="1" a="1"/>
  <c r="D37" i="1" s="1"/>
  <c r="E37" i="1" a="1"/>
  <c r="E37" i="1" s="1"/>
  <c r="V37" i="1" s="1"/>
  <c r="F37" i="1" a="1"/>
  <c r="F37" i="1" s="1"/>
  <c r="G37" i="1" a="1"/>
  <c r="G37" i="1" s="1"/>
  <c r="H37" i="1" a="1"/>
  <c r="H37" i="1" s="1"/>
  <c r="D38" i="1" a="1"/>
  <c r="D38" i="1" s="1"/>
  <c r="E38" i="1" a="1"/>
  <c r="E38" i="1" s="1"/>
  <c r="V38" i="1" s="1"/>
  <c r="F38" i="1" a="1"/>
  <c r="F38" i="1" s="1"/>
  <c r="G38" i="1" a="1"/>
  <c r="G38" i="1" s="1"/>
  <c r="H38" i="1" a="1"/>
  <c r="H38" i="1" s="1"/>
  <c r="D39" i="1" a="1"/>
  <c r="D39" i="1" s="1"/>
  <c r="E39" i="1" a="1"/>
  <c r="E39" i="1" s="1"/>
  <c r="V39" i="1" s="1"/>
  <c r="F39" i="1" a="1"/>
  <c r="F39" i="1" s="1"/>
  <c r="G39" i="1" a="1"/>
  <c r="G39" i="1" s="1"/>
  <c r="H39" i="1" a="1"/>
  <c r="H39" i="1" s="1"/>
  <c r="D40" i="1" a="1"/>
  <c r="D40" i="1" s="1"/>
  <c r="E40" i="1" a="1"/>
  <c r="E40" i="1" s="1"/>
  <c r="V40" i="1" s="1"/>
  <c r="F40" i="1" a="1"/>
  <c r="F40" i="1" s="1"/>
  <c r="G40" i="1" a="1"/>
  <c r="G40" i="1" s="1"/>
  <c r="H40" i="1" a="1"/>
  <c r="H40" i="1" s="1"/>
  <c r="D19" i="1" a="1"/>
  <c r="D19" i="1" s="1"/>
  <c r="E19" i="1" a="1"/>
  <c r="E19" i="1" s="1"/>
  <c r="V19" i="1" s="1"/>
  <c r="F19" i="1" a="1"/>
  <c r="F19" i="1" s="1"/>
  <c r="G19" i="1" a="1"/>
  <c r="G19" i="1" s="1"/>
  <c r="H19" i="1" a="1"/>
  <c r="H19" i="1" s="1"/>
  <c r="D20" i="1" a="1"/>
  <c r="D20" i="1" s="1"/>
  <c r="E20" i="1" a="1"/>
  <c r="E20" i="1" s="1"/>
  <c r="V20" i="1" s="1"/>
  <c r="F20" i="1" a="1"/>
  <c r="F20" i="1" s="1"/>
  <c r="G20" i="1" a="1"/>
  <c r="G20" i="1" s="1"/>
  <c r="H20" i="1" a="1"/>
  <c r="H20" i="1" s="1"/>
  <c r="D21" i="1" a="1"/>
  <c r="D21" i="1" s="1"/>
  <c r="E21" i="1" a="1"/>
  <c r="E21" i="1" s="1"/>
  <c r="V21" i="1" s="1"/>
  <c r="F21" i="1" a="1"/>
  <c r="F21" i="1" s="1"/>
  <c r="G21" i="1" a="1"/>
  <c r="G21" i="1" s="1"/>
  <c r="H21" i="1" a="1"/>
  <c r="H21" i="1" s="1"/>
  <c r="D22" i="1" a="1"/>
  <c r="D22" i="1" s="1"/>
  <c r="E22" i="1" a="1"/>
  <c r="E22" i="1" s="1"/>
  <c r="V22" i="1" s="1"/>
  <c r="F22" i="1" a="1"/>
  <c r="F22" i="1" s="1"/>
  <c r="G22" i="1" a="1"/>
  <c r="G22" i="1" s="1"/>
  <c r="H22" i="1" a="1"/>
  <c r="H22" i="1" s="1"/>
  <c r="D23" i="1" a="1"/>
  <c r="D23" i="1" s="1"/>
  <c r="E23" i="1" a="1"/>
  <c r="E23" i="1" s="1"/>
  <c r="V23" i="1" s="1"/>
  <c r="F23" i="1" a="1"/>
  <c r="F23" i="1" s="1"/>
  <c r="G23" i="1" a="1"/>
  <c r="G23" i="1" s="1"/>
  <c r="H23" i="1" a="1"/>
  <c r="H23" i="1" s="1"/>
  <c r="D24" i="1" a="1"/>
  <c r="D24" i="1" s="1"/>
  <c r="E24" i="1" a="1"/>
  <c r="E24" i="1" s="1"/>
  <c r="V24" i="1" s="1"/>
  <c r="F24" i="1" a="1"/>
  <c r="F24" i="1" s="1"/>
  <c r="G24" i="1" a="1"/>
  <c r="G24" i="1" s="1"/>
  <c r="H24" i="1" a="1"/>
  <c r="H24" i="1" s="1"/>
  <c r="D25" i="1" a="1"/>
  <c r="D25" i="1" s="1"/>
  <c r="E25" i="1" a="1"/>
  <c r="E25" i="1" s="1"/>
  <c r="V25" i="1" s="1"/>
  <c r="F25" i="1" a="1"/>
  <c r="F25" i="1" s="1"/>
  <c r="G25" i="1" a="1"/>
  <c r="G25" i="1" s="1"/>
  <c r="H25" i="1" a="1"/>
  <c r="H25" i="1" s="1"/>
  <c r="D26" i="1" a="1"/>
  <c r="D26" i="1" s="1"/>
  <c r="E26" i="1" a="1"/>
  <c r="E26" i="1" s="1"/>
  <c r="V26" i="1" s="1"/>
  <c r="F26" i="1" a="1"/>
  <c r="F26" i="1" s="1"/>
  <c r="G26" i="1" a="1"/>
  <c r="G26" i="1" s="1"/>
  <c r="H26" i="1" a="1"/>
  <c r="H26" i="1" s="1"/>
  <c r="D27" i="1" a="1"/>
  <c r="D27" i="1" s="1"/>
  <c r="E27" i="1" a="1"/>
  <c r="E27" i="1" s="1"/>
  <c r="V27" i="1" s="1"/>
  <c r="F27" i="1" a="1"/>
  <c r="F27" i="1" s="1"/>
  <c r="G27" i="1" a="1"/>
  <c r="G27" i="1" s="1"/>
  <c r="H27" i="1" a="1"/>
  <c r="H27" i="1" s="1"/>
  <c r="D28" i="1" a="1"/>
  <c r="D28" i="1" s="1"/>
  <c r="E28" i="1" a="1"/>
  <c r="E28" i="1" s="1"/>
  <c r="V28" i="1" s="1"/>
  <c r="F28" i="1" a="1"/>
  <c r="F28" i="1" s="1"/>
  <c r="G28" i="1" a="1"/>
  <c r="G28" i="1" s="1"/>
  <c r="H28" i="1" a="1"/>
  <c r="H28" i="1" s="1"/>
  <c r="D29" i="1" a="1"/>
  <c r="D29" i="1" s="1"/>
  <c r="E29" i="1" a="1"/>
  <c r="E29" i="1" s="1"/>
  <c r="V29" i="1" s="1"/>
  <c r="F29" i="1" a="1"/>
  <c r="F29" i="1" s="1"/>
  <c r="G29" i="1" a="1"/>
  <c r="G29" i="1" s="1"/>
  <c r="H29" i="1" a="1"/>
  <c r="H29" i="1" s="1"/>
  <c r="D12" i="1" a="1"/>
  <c r="D12" i="1" s="1"/>
  <c r="E12" i="1" a="1"/>
  <c r="E12" i="1" s="1"/>
  <c r="V12" i="1" s="1"/>
  <c r="F12" i="1" a="1"/>
  <c r="F12" i="1" s="1"/>
  <c r="G12" i="1" a="1"/>
  <c r="G12" i="1" s="1"/>
  <c r="H12" i="1" a="1"/>
  <c r="H12" i="1" s="1"/>
  <c r="D13" i="1" a="1"/>
  <c r="D13" i="1" s="1"/>
  <c r="E13" i="1" a="1"/>
  <c r="E13" i="1" s="1"/>
  <c r="V13" i="1" s="1"/>
  <c r="F13" i="1" a="1"/>
  <c r="F13" i="1" s="1"/>
  <c r="G13" i="1" a="1"/>
  <c r="G13" i="1" s="1"/>
  <c r="H13" i="1" a="1"/>
  <c r="H13" i="1" s="1"/>
  <c r="D14" i="1" a="1"/>
  <c r="D14" i="1" s="1"/>
  <c r="E14" i="1" a="1"/>
  <c r="E14" i="1" s="1"/>
  <c r="V14" i="1" s="1"/>
  <c r="F14" i="1" a="1"/>
  <c r="F14" i="1" s="1"/>
  <c r="G14" i="1" a="1"/>
  <c r="G14" i="1" s="1"/>
  <c r="H14" i="1" a="1"/>
  <c r="H14" i="1" s="1"/>
  <c r="D15" i="1" a="1"/>
  <c r="D15" i="1" s="1"/>
  <c r="E15" i="1" a="1"/>
  <c r="E15" i="1" s="1"/>
  <c r="F15" i="1" a="1"/>
  <c r="F15" i="1" s="1"/>
  <c r="G15" i="1" a="1"/>
  <c r="G15" i="1" s="1"/>
  <c r="H15" i="1" a="1"/>
  <c r="H15" i="1" s="1"/>
  <c r="D16" i="1" a="1"/>
  <c r="D16" i="1" s="1"/>
  <c r="E16" i="1" a="1"/>
  <c r="E16" i="1" s="1"/>
  <c r="V16" i="1" s="1"/>
  <c r="F16" i="1" a="1"/>
  <c r="F16" i="1" s="1"/>
  <c r="G16" i="1" a="1"/>
  <c r="G16" i="1" s="1"/>
  <c r="H16" i="1" a="1"/>
  <c r="H16" i="1" s="1"/>
  <c r="D17" i="1" a="1"/>
  <c r="D17" i="1" s="1"/>
  <c r="E17" i="1" a="1"/>
  <c r="E17" i="1" s="1"/>
  <c r="V17" i="1" s="1"/>
  <c r="F17" i="1" a="1"/>
  <c r="F17" i="1" s="1"/>
  <c r="G17" i="1" a="1"/>
  <c r="G17" i="1" s="1"/>
  <c r="H17" i="1" a="1"/>
  <c r="H17" i="1" s="1"/>
  <c r="D18" i="1" a="1"/>
  <c r="D18" i="1" s="1"/>
  <c r="E18" i="1" a="1"/>
  <c r="E18" i="1" s="1"/>
  <c r="V18" i="1" s="1"/>
  <c r="F18" i="1" a="1"/>
  <c r="F18" i="1" s="1"/>
  <c r="G18" i="1" a="1"/>
  <c r="G18" i="1" s="1"/>
  <c r="H18" i="1" a="1"/>
  <c r="H18" i="1" s="1"/>
  <c r="C3" i="1" a="1"/>
  <c r="C3" i="1" s="1"/>
  <c r="C4" i="1" a="1"/>
  <c r="C4" i="1" s="1"/>
  <c r="C5" i="1" a="1"/>
  <c r="C5" i="1" s="1"/>
  <c r="C6" i="1" a="1"/>
  <c r="C6" i="1" s="1"/>
  <c r="C7" i="1" a="1"/>
  <c r="C7" i="1" s="1"/>
  <c r="C8" i="1" a="1"/>
  <c r="C8" i="1" s="1"/>
  <c r="C10" i="1" a="1"/>
  <c r="C10" i="1" s="1"/>
  <c r="C11" i="1" a="1"/>
  <c r="C11" i="1" s="1"/>
  <c r="V15" i="1" l="1"/>
  <c r="L15" i="1"/>
  <c r="H2" i="2"/>
  <c r="I2" i="2"/>
  <c r="P9" i="1"/>
  <c r="P33" i="1"/>
  <c r="P38" i="1"/>
  <c r="P30" i="1"/>
  <c r="P14" i="1"/>
  <c r="P6" i="1"/>
  <c r="P25" i="1"/>
  <c r="P17" i="1"/>
  <c r="P22" i="1"/>
  <c r="P37" i="1"/>
  <c r="P29" i="1"/>
  <c r="P21" i="1"/>
  <c r="P13" i="1"/>
  <c r="P5" i="1"/>
  <c r="P35" i="1"/>
  <c r="P27" i="1"/>
  <c r="P19" i="1"/>
  <c r="P11" i="1"/>
  <c r="P3" i="1"/>
  <c r="P34" i="1"/>
  <c r="P26" i="1"/>
  <c r="P18" i="1"/>
  <c r="P10" i="1"/>
  <c r="P32" i="1"/>
  <c r="P16" i="1"/>
  <c r="P39" i="1"/>
  <c r="P31" i="1"/>
  <c r="P23" i="1"/>
  <c r="P15" i="1"/>
  <c r="P7" i="1"/>
  <c r="P40" i="1"/>
  <c r="P24" i="1"/>
  <c r="P8" i="1"/>
  <c r="L31" i="1"/>
  <c r="P2" i="1"/>
  <c r="P36" i="1"/>
  <c r="P28" i="1"/>
  <c r="P20" i="1"/>
  <c r="P12" i="1"/>
  <c r="P4" i="1"/>
  <c r="L32" i="1"/>
  <c r="L30" i="1"/>
  <c r="L36" i="1"/>
  <c r="L35" i="1"/>
  <c r="L19" i="1"/>
  <c r="L40" i="1"/>
  <c r="L24" i="1"/>
  <c r="L37" i="1"/>
  <c r="L29" i="1"/>
  <c r="L21" i="1"/>
  <c r="L13" i="1"/>
  <c r="L28" i="1"/>
  <c r="L20" i="1"/>
  <c r="L12" i="1"/>
  <c r="L27" i="1"/>
  <c r="L34" i="1"/>
  <c r="L26" i="1"/>
  <c r="L18" i="1"/>
  <c r="L33" i="1"/>
  <c r="L25" i="1"/>
  <c r="L17" i="1"/>
  <c r="L16" i="1"/>
  <c r="L39" i="1"/>
  <c r="L23" i="1"/>
  <c r="L38" i="1"/>
  <c r="L22" i="1"/>
  <c r="L14" i="1"/>
  <c r="Q30" i="1"/>
  <c r="Q31" i="1"/>
  <c r="Q17" i="1"/>
  <c r="Q27" i="1"/>
  <c r="Q33" i="1"/>
  <c r="Q24" i="1"/>
  <c r="Q37" i="1"/>
  <c r="Q39" i="1"/>
  <c r="Q23" i="1"/>
  <c r="Q36" i="1"/>
  <c r="Q38" i="1"/>
  <c r="Q35" i="1"/>
  <c r="Q32" i="1"/>
  <c r="Q22" i="1"/>
  <c r="Q12" i="1"/>
  <c r="Q21" i="1"/>
  <c r="Q15" i="1"/>
  <c r="Q34" i="1"/>
  <c r="Q28" i="1"/>
  <c r="Q26" i="1"/>
  <c r="Q25" i="1"/>
  <c r="R25" i="1"/>
  <c r="Q19" i="1"/>
  <c r="Q13" i="1"/>
  <c r="Q20" i="1"/>
  <c r="R40" i="1"/>
  <c r="R37" i="1"/>
  <c r="R35" i="1"/>
  <c r="R33" i="1"/>
  <c r="R31" i="1"/>
  <c r="R39" i="1"/>
  <c r="Q40" i="1"/>
  <c r="R36" i="1"/>
  <c r="R30" i="1"/>
  <c r="R38" i="1"/>
  <c r="R34" i="1"/>
  <c r="R32" i="1"/>
  <c r="R24" i="1"/>
  <c r="R28" i="1"/>
  <c r="R20" i="1"/>
  <c r="Q29" i="1"/>
  <c r="R27" i="1"/>
  <c r="R23" i="1"/>
  <c r="R21" i="1"/>
  <c r="R26" i="1"/>
  <c r="R19" i="1"/>
  <c r="R22" i="1"/>
  <c r="R29" i="1"/>
  <c r="Q18" i="1"/>
  <c r="R14" i="1"/>
  <c r="R16" i="1"/>
  <c r="R15" i="1"/>
  <c r="R13" i="1"/>
  <c r="R17" i="1"/>
  <c r="R18" i="1"/>
  <c r="Q14" i="1"/>
  <c r="Q16" i="1"/>
  <c r="R12" i="1"/>
  <c r="AK3" i="1" a="1"/>
  <c r="AK3" i="1" s="1"/>
  <c r="AL3" i="1" s="1"/>
  <c r="AK4" i="1" a="1"/>
  <c r="AK4" i="1" s="1"/>
  <c r="AL4" i="1" s="1"/>
  <c r="AK5" i="1" a="1"/>
  <c r="AK5" i="1" s="1"/>
  <c r="AL5" i="1" s="1"/>
  <c r="AK6" i="1" a="1"/>
  <c r="AK6" i="1" s="1"/>
  <c r="AL6" i="1" s="1"/>
  <c r="AK7" i="1" a="1"/>
  <c r="AK7" i="1" s="1"/>
  <c r="AL7" i="1" s="1"/>
  <c r="AK8" i="1" a="1"/>
  <c r="AK8" i="1" s="1"/>
  <c r="AL8" i="1" s="1"/>
  <c r="AK9" i="1" a="1"/>
  <c r="AK9" i="1" s="1"/>
  <c r="AL9" i="1" s="1"/>
  <c r="AK10" i="1" a="1"/>
  <c r="AK10" i="1" s="1"/>
  <c r="AL10" i="1" s="1"/>
  <c r="AK11" i="1" a="1"/>
  <c r="AK11" i="1" s="1"/>
  <c r="AL11" i="1" s="1"/>
  <c r="AK2" i="1" a="1"/>
  <c r="AK2" i="1" s="1"/>
  <c r="AL2" i="1" s="1"/>
  <c r="D9" i="1" a="1"/>
  <c r="D9" i="1" s="1"/>
  <c r="E9" i="1" a="1"/>
  <c r="E9" i="1" s="1"/>
  <c r="F9" i="1" a="1"/>
  <c r="F9" i="1" s="1"/>
  <c r="G9" i="1" a="1"/>
  <c r="G9" i="1" s="1"/>
  <c r="H9" i="1" a="1"/>
  <c r="H9" i="1" s="1"/>
  <c r="D2" i="1" a="1"/>
  <c r="D2" i="1" s="1"/>
  <c r="E2" i="1" a="1"/>
  <c r="E2" i="1" s="1"/>
  <c r="V2" i="1" s="1"/>
  <c r="F2" i="1" a="1"/>
  <c r="F2" i="1" s="1"/>
  <c r="G2" i="1" a="1"/>
  <c r="G2" i="1" s="1"/>
  <c r="H2" i="1" a="1"/>
  <c r="H2" i="1" s="1"/>
  <c r="D6" i="1" a="1"/>
  <c r="D6" i="1" s="1"/>
  <c r="E6" i="1" a="1"/>
  <c r="E6" i="1" s="1"/>
  <c r="F6" i="1" a="1"/>
  <c r="F6" i="1" s="1"/>
  <c r="G6" i="1" a="1"/>
  <c r="G6" i="1" s="1"/>
  <c r="H6" i="1" a="1"/>
  <c r="H6" i="1" s="1"/>
  <c r="D7" i="1" a="1"/>
  <c r="D7" i="1" s="1"/>
  <c r="H7" i="1" a="1"/>
  <c r="H7" i="1" s="1"/>
  <c r="G7" i="1" a="1"/>
  <c r="G7" i="1" s="1"/>
  <c r="F7" i="1" a="1"/>
  <c r="F7" i="1" s="1"/>
  <c r="E7" i="1" a="1"/>
  <c r="E7" i="1" s="1"/>
  <c r="H10" i="1" a="1"/>
  <c r="H10" i="1" s="1"/>
  <c r="G10" i="1" a="1"/>
  <c r="G10" i="1" s="1"/>
  <c r="F10" i="1" a="1"/>
  <c r="F10" i="1" s="1"/>
  <c r="E10" i="1" a="1"/>
  <c r="E10" i="1" s="1"/>
  <c r="D10" i="1" a="1"/>
  <c r="D10" i="1" s="1"/>
  <c r="D5" i="1" a="1"/>
  <c r="D5" i="1" s="1"/>
  <c r="E5" i="1" a="1"/>
  <c r="E5" i="1" s="1"/>
  <c r="F5" i="1" a="1"/>
  <c r="F5" i="1" s="1"/>
  <c r="G5" i="1" a="1"/>
  <c r="G5" i="1" s="1"/>
  <c r="H5" i="1" a="1"/>
  <c r="H5" i="1" s="1"/>
  <c r="D4" i="1" a="1"/>
  <c r="D4" i="1" s="1"/>
  <c r="E4" i="1" a="1"/>
  <c r="E4" i="1" s="1"/>
  <c r="F4" i="1" a="1"/>
  <c r="F4" i="1" s="1"/>
  <c r="G4" i="1" a="1"/>
  <c r="G4" i="1" s="1"/>
  <c r="H4" i="1" a="1"/>
  <c r="H4" i="1" s="1"/>
  <c r="L9" i="1" l="1"/>
  <c r="V9" i="1"/>
  <c r="L4" i="1"/>
  <c r="V4" i="1"/>
  <c r="L6" i="1"/>
  <c r="V6" i="1"/>
  <c r="L7" i="1"/>
  <c r="V7" i="1"/>
  <c r="L5" i="1"/>
  <c r="V5" i="1"/>
  <c r="L10" i="1"/>
  <c r="V10" i="1"/>
  <c r="L2" i="1"/>
  <c r="AM6" i="1"/>
  <c r="AL12" i="1"/>
  <c r="AM9" i="1"/>
  <c r="Q9" i="1"/>
  <c r="AM10" i="1"/>
  <c r="Q2" i="1"/>
  <c r="R2" i="1"/>
  <c r="R9" i="1"/>
  <c r="Q6" i="1"/>
  <c r="Q10" i="1"/>
  <c r="Q7" i="1"/>
  <c r="Q4" i="1"/>
  <c r="R6" i="1"/>
  <c r="R7" i="1"/>
  <c r="Q5" i="1"/>
  <c r="R10" i="1"/>
  <c r="R4" i="1"/>
  <c r="R5" i="1"/>
  <c r="H8" i="1" a="1"/>
  <c r="H8" i="1" s="1"/>
  <c r="G8" i="1" a="1"/>
  <c r="G8" i="1" s="1"/>
  <c r="F8" i="1" a="1"/>
  <c r="F8" i="1" s="1"/>
  <c r="E8" i="1" a="1"/>
  <c r="E8" i="1" s="1"/>
  <c r="D8" i="1" a="1"/>
  <c r="D8" i="1" s="1"/>
  <c r="H11" i="1" a="1"/>
  <c r="H11" i="1" s="1"/>
  <c r="G11" i="1" a="1"/>
  <c r="G11" i="1" s="1"/>
  <c r="F11" i="1" a="1"/>
  <c r="F11" i="1" s="1"/>
  <c r="E11" i="1" a="1"/>
  <c r="E11" i="1" s="1"/>
  <c r="D11" i="1" a="1"/>
  <c r="D11" i="1" s="1"/>
  <c r="H3" i="1" a="1"/>
  <c r="H3" i="1" s="1"/>
  <c r="G3" i="1" a="1"/>
  <c r="G3" i="1" s="1"/>
  <c r="F3" i="1" a="1"/>
  <c r="F3" i="1" s="1"/>
  <c r="E3" i="1" a="1"/>
  <c r="E3" i="1" s="1"/>
  <c r="D3" i="1" a="1"/>
  <c r="D3" i="1" s="1"/>
  <c r="L11" i="1" l="1"/>
  <c r="V11" i="1"/>
  <c r="L8" i="1"/>
  <c r="V8" i="1"/>
  <c r="L3" i="1"/>
  <c r="V3" i="1"/>
  <c r="AM2" i="1"/>
  <c r="AM8" i="1"/>
  <c r="AM4" i="1"/>
  <c r="AM5" i="1"/>
  <c r="AM7" i="1"/>
  <c r="Q3" i="1"/>
  <c r="Q8" i="1"/>
  <c r="R3" i="1"/>
  <c r="R8" i="1"/>
  <c r="R11" i="1"/>
  <c r="Q11" i="1"/>
  <c r="AM3" i="1" l="1"/>
  <c r="AM11" i="1"/>
  <c r="AM12" i="1" l="1"/>
  <c r="AN12" i="1" s="1"/>
  <c r="AJ1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90">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8"/>
        </ext>
      </extLst>
    </bk>
    <bk>
      <extLst>
        <ext uri="{3e2802c4-a4d2-4d8b-9148-e3be6c30e623}">
          <xlrd:rvb i="11"/>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0"/>
        </ext>
      </extLst>
    </bk>
    <bk>
      <extLst>
        <ext uri="{3e2802c4-a4d2-4d8b-9148-e3be6c30e623}">
          <xlrd:rvb i="23"/>
        </ext>
      </extLst>
    </bk>
    <bk>
      <extLst>
        <ext uri="{3e2802c4-a4d2-4d8b-9148-e3be6c30e623}">
          <xlrd:rvb i="24"/>
        </ext>
      </extLst>
    </bk>
    <bk>
      <extLst>
        <ext uri="{3e2802c4-a4d2-4d8b-9148-e3be6c30e623}">
          <xlrd:rvb i="27"/>
        </ext>
      </extLst>
    </bk>
    <bk>
      <extLst>
        <ext uri="{3e2802c4-a4d2-4d8b-9148-e3be6c30e623}">
          <xlrd:rvb i="28"/>
        </ext>
      </extLst>
    </bk>
    <bk>
      <extLst>
        <ext uri="{3e2802c4-a4d2-4d8b-9148-e3be6c30e623}">
          <xlrd:rvb i="31"/>
        </ext>
      </extLst>
    </bk>
    <bk>
      <extLst>
        <ext uri="{3e2802c4-a4d2-4d8b-9148-e3be6c30e623}">
          <xlrd:rvb i="32"/>
        </ext>
      </extLst>
    </bk>
    <bk>
      <extLst>
        <ext uri="{3e2802c4-a4d2-4d8b-9148-e3be6c30e623}">
          <xlrd:rvb i="35"/>
        </ext>
      </extLst>
    </bk>
    <bk>
      <extLst>
        <ext uri="{3e2802c4-a4d2-4d8b-9148-e3be6c30e623}">
          <xlrd:rvb i="36"/>
        </ext>
      </extLst>
    </bk>
    <bk>
      <extLst>
        <ext uri="{3e2802c4-a4d2-4d8b-9148-e3be6c30e623}">
          <xlrd:rvb i="39"/>
        </ext>
      </extLst>
    </bk>
    <bk>
      <extLst>
        <ext uri="{3e2802c4-a4d2-4d8b-9148-e3be6c30e623}">
          <xlrd:rvb i="40"/>
        </ext>
      </extLst>
    </bk>
    <bk>
      <extLst>
        <ext uri="{3e2802c4-a4d2-4d8b-9148-e3be6c30e623}">
          <xlrd:rvb i="43"/>
        </ext>
      </extLst>
    </bk>
    <bk>
      <extLst>
        <ext uri="{3e2802c4-a4d2-4d8b-9148-e3be6c30e623}">
          <xlrd:rvb i="44"/>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5"/>
        </ext>
      </extLst>
    </bk>
    <bk>
      <extLst>
        <ext uri="{3e2802c4-a4d2-4d8b-9148-e3be6c30e623}">
          <xlrd:rvb i="56"/>
        </ext>
      </extLst>
    </bk>
    <bk>
      <extLst>
        <ext uri="{3e2802c4-a4d2-4d8b-9148-e3be6c30e623}">
          <xlrd:rvb i="59"/>
        </ext>
      </extLst>
    </bk>
    <bk>
      <extLst>
        <ext uri="{3e2802c4-a4d2-4d8b-9148-e3be6c30e623}">
          <xlrd:rvb i="60"/>
        </ext>
      </extLst>
    </bk>
    <bk>
      <extLst>
        <ext uri="{3e2802c4-a4d2-4d8b-9148-e3be6c30e623}">
          <xlrd:rvb i="63"/>
        </ext>
      </extLst>
    </bk>
    <bk>
      <extLst>
        <ext uri="{3e2802c4-a4d2-4d8b-9148-e3be6c30e623}">
          <xlrd:rvb i="64"/>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5"/>
        </ext>
      </extLst>
    </bk>
    <bk>
      <extLst>
        <ext uri="{3e2802c4-a4d2-4d8b-9148-e3be6c30e623}">
          <xlrd:rvb i="76"/>
        </ext>
      </extLst>
    </bk>
    <bk>
      <extLst>
        <ext uri="{3e2802c4-a4d2-4d8b-9148-e3be6c30e623}">
          <xlrd:rvb i="79"/>
        </ext>
      </extLst>
    </bk>
    <bk>
      <extLst>
        <ext uri="{3e2802c4-a4d2-4d8b-9148-e3be6c30e623}">
          <xlrd:rvb i="80"/>
        </ext>
      </extLst>
    </bk>
    <bk>
      <extLst>
        <ext uri="{3e2802c4-a4d2-4d8b-9148-e3be6c30e623}">
          <xlrd:rvb i="83"/>
        </ext>
      </extLst>
    </bk>
    <bk>
      <extLst>
        <ext uri="{3e2802c4-a4d2-4d8b-9148-e3be6c30e623}">
          <xlrd:rvb i="84"/>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5"/>
        </ext>
      </extLst>
    </bk>
    <bk>
      <extLst>
        <ext uri="{3e2802c4-a4d2-4d8b-9148-e3be6c30e623}">
          <xlrd:rvb i="96"/>
        </ext>
      </extLst>
    </bk>
    <bk>
      <extLst>
        <ext uri="{3e2802c4-a4d2-4d8b-9148-e3be6c30e623}">
          <xlrd:rvb i="99"/>
        </ext>
      </extLst>
    </bk>
    <bk>
      <extLst>
        <ext uri="{3e2802c4-a4d2-4d8b-9148-e3be6c30e623}">
          <xlrd:rvb i="100"/>
        </ext>
      </extLst>
    </bk>
    <bk>
      <extLst>
        <ext uri="{3e2802c4-a4d2-4d8b-9148-e3be6c30e623}">
          <xlrd:rvb i="103"/>
        </ext>
      </extLst>
    </bk>
    <bk>
      <extLst>
        <ext uri="{3e2802c4-a4d2-4d8b-9148-e3be6c30e623}">
          <xlrd:rvb i="104"/>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5"/>
        </ext>
      </extLst>
    </bk>
    <bk>
      <extLst>
        <ext uri="{3e2802c4-a4d2-4d8b-9148-e3be6c30e623}">
          <xlrd:rvb i="116"/>
        </ext>
      </extLst>
    </bk>
    <bk>
      <extLst>
        <ext uri="{3e2802c4-a4d2-4d8b-9148-e3be6c30e623}">
          <xlrd:rvb i="119"/>
        </ext>
      </extLst>
    </bk>
    <bk>
      <extLst>
        <ext uri="{3e2802c4-a4d2-4d8b-9148-e3be6c30e623}">
          <xlrd:rvb i="120"/>
        </ext>
      </extLst>
    </bk>
    <bk>
      <extLst>
        <ext uri="{3e2802c4-a4d2-4d8b-9148-e3be6c30e623}">
          <xlrd:rvb i="123"/>
        </ext>
      </extLst>
    </bk>
    <bk>
      <extLst>
        <ext uri="{3e2802c4-a4d2-4d8b-9148-e3be6c30e623}">
          <xlrd:rvb i="124"/>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7"/>
        </ext>
      </extLst>
    </bk>
    <bk>
      <extLst>
        <ext uri="{3e2802c4-a4d2-4d8b-9148-e3be6c30e623}">
          <xlrd:rvb i="148"/>
        </ext>
      </extLst>
    </bk>
    <bk>
      <extLst>
        <ext uri="{3e2802c4-a4d2-4d8b-9148-e3be6c30e623}">
          <xlrd:rvb i="151"/>
        </ext>
      </extLst>
    </bk>
    <bk>
      <extLst>
        <ext uri="{3e2802c4-a4d2-4d8b-9148-e3be6c30e623}">
          <xlrd:rvb i="152"/>
        </ext>
      </extLst>
    </bk>
    <bk>
      <extLst>
        <ext uri="{3e2802c4-a4d2-4d8b-9148-e3be6c30e623}">
          <xlrd:rvb i="155"/>
        </ext>
      </extLst>
    </bk>
    <bk>
      <extLst>
        <ext uri="{3e2802c4-a4d2-4d8b-9148-e3be6c30e623}">
          <xlrd:rvb i="156"/>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2"/>
        </ext>
      </extLst>
    </bk>
    <bk>
      <extLst>
        <ext uri="{3e2802c4-a4d2-4d8b-9148-e3be6c30e623}">
          <xlrd:rvb i="163"/>
        </ext>
      </extLst>
    </bk>
    <bk>
      <extLst>
        <ext uri="{3e2802c4-a4d2-4d8b-9148-e3be6c30e623}">
          <xlrd:rvb i="165"/>
        </ext>
      </extLst>
    </bk>
    <bk>
      <extLst>
        <ext uri="{3e2802c4-a4d2-4d8b-9148-e3be6c30e623}">
          <xlrd:rvb i="166"/>
        </ext>
      </extLst>
    </bk>
    <bk>
      <extLst>
        <ext uri="{3e2802c4-a4d2-4d8b-9148-e3be6c30e623}">
          <xlrd:rvb i="168"/>
        </ext>
      </extLst>
    </bk>
    <bk>
      <extLst>
        <ext uri="{3e2802c4-a4d2-4d8b-9148-e3be6c30e623}">
          <xlrd:rvb i="169"/>
        </ext>
      </extLst>
    </bk>
    <bk>
      <extLst>
        <ext uri="{3e2802c4-a4d2-4d8b-9148-e3be6c30e623}">
          <xlrd:rvb i="171"/>
        </ext>
      </extLst>
    </bk>
    <bk>
      <extLst>
        <ext uri="{3e2802c4-a4d2-4d8b-9148-e3be6c30e623}">
          <xlrd:rvb i="172"/>
        </ext>
      </extLst>
    </bk>
    <bk>
      <extLst>
        <ext uri="{3e2802c4-a4d2-4d8b-9148-e3be6c30e623}">
          <xlrd:rvb i="174"/>
        </ext>
      </extLst>
    </bk>
    <bk>
      <extLst>
        <ext uri="{3e2802c4-a4d2-4d8b-9148-e3be6c30e623}">
          <xlrd:rvb i="175"/>
        </ext>
      </extLst>
    </bk>
    <bk>
      <extLst>
        <ext uri="{3e2802c4-a4d2-4d8b-9148-e3be6c30e623}">
          <xlrd:rvb i="177"/>
        </ext>
      </extLst>
    </bk>
    <bk>
      <extLst>
        <ext uri="{3e2802c4-a4d2-4d8b-9148-e3be6c30e623}">
          <xlrd:rvb i="178"/>
        </ext>
      </extLst>
    </bk>
    <bk>
      <extLst>
        <ext uri="{3e2802c4-a4d2-4d8b-9148-e3be6c30e623}">
          <xlrd:rvb i="180"/>
        </ext>
      </extLst>
    </bk>
    <bk>
      <extLst>
        <ext uri="{3e2802c4-a4d2-4d8b-9148-e3be6c30e623}">
          <xlrd:rvb i="181"/>
        </ext>
      </extLst>
    </bk>
    <bk>
      <extLst>
        <ext uri="{3e2802c4-a4d2-4d8b-9148-e3be6c30e623}">
          <xlrd:rvb i="183"/>
        </ext>
      </extLst>
    </bk>
    <bk>
      <extLst>
        <ext uri="{3e2802c4-a4d2-4d8b-9148-e3be6c30e623}">
          <xlrd:rvb i="184"/>
        </ext>
      </extLst>
    </bk>
    <bk>
      <extLst>
        <ext uri="{3e2802c4-a4d2-4d8b-9148-e3be6c30e623}">
          <xlrd:rvb i="186"/>
        </ext>
      </extLst>
    </bk>
    <bk>
      <extLst>
        <ext uri="{3e2802c4-a4d2-4d8b-9148-e3be6c30e623}">
          <xlrd:rvb i="187"/>
        </ext>
      </extLst>
    </bk>
    <bk>
      <extLst>
        <ext uri="{3e2802c4-a4d2-4d8b-9148-e3be6c30e623}">
          <xlrd:rvb i="189"/>
        </ext>
      </extLst>
    </bk>
    <bk>
      <extLst>
        <ext uri="{3e2802c4-a4d2-4d8b-9148-e3be6c30e623}">
          <xlrd:rvb i="190"/>
        </ext>
      </extLst>
    </bk>
    <bk>
      <extLst>
        <ext uri="{3e2802c4-a4d2-4d8b-9148-e3be6c30e623}">
          <xlrd:rvb i="192"/>
        </ext>
      </extLst>
    </bk>
    <bk>
      <extLst>
        <ext uri="{3e2802c4-a4d2-4d8b-9148-e3be6c30e623}">
          <xlrd:rvb i="193"/>
        </ext>
      </extLst>
    </bk>
    <bk>
      <extLst>
        <ext uri="{3e2802c4-a4d2-4d8b-9148-e3be6c30e623}">
          <xlrd:rvb i="195"/>
        </ext>
      </extLst>
    </bk>
    <bk>
      <extLst>
        <ext uri="{3e2802c4-a4d2-4d8b-9148-e3be6c30e623}">
          <xlrd:rvb i="196"/>
        </ext>
      </extLst>
    </bk>
    <bk>
      <extLst>
        <ext uri="{3e2802c4-a4d2-4d8b-9148-e3be6c30e623}">
          <xlrd:rvb i="198"/>
        </ext>
      </extLst>
    </bk>
    <bk>
      <extLst>
        <ext uri="{3e2802c4-a4d2-4d8b-9148-e3be6c30e623}">
          <xlrd:rvb i="199"/>
        </ext>
      </extLst>
    </bk>
    <bk>
      <extLst>
        <ext uri="{3e2802c4-a4d2-4d8b-9148-e3be6c30e623}">
          <xlrd:rvb i="201"/>
        </ext>
      </extLst>
    </bk>
    <bk>
      <extLst>
        <ext uri="{3e2802c4-a4d2-4d8b-9148-e3be6c30e623}">
          <xlrd:rvb i="202"/>
        </ext>
      </extLst>
    </bk>
    <bk>
      <extLst>
        <ext uri="{3e2802c4-a4d2-4d8b-9148-e3be6c30e623}">
          <xlrd:rvb i="204"/>
        </ext>
      </extLst>
    </bk>
    <bk>
      <extLst>
        <ext uri="{3e2802c4-a4d2-4d8b-9148-e3be6c30e623}">
          <xlrd:rvb i="205"/>
        </ext>
      </extLst>
    </bk>
    <bk>
      <extLst>
        <ext uri="{3e2802c4-a4d2-4d8b-9148-e3be6c30e623}">
          <xlrd:rvb i="207"/>
        </ext>
      </extLst>
    </bk>
    <bk>
      <extLst>
        <ext uri="{3e2802c4-a4d2-4d8b-9148-e3be6c30e623}">
          <xlrd:rvb i="208"/>
        </ext>
      </extLst>
    </bk>
    <bk>
      <extLst>
        <ext uri="{3e2802c4-a4d2-4d8b-9148-e3be6c30e623}">
          <xlrd:rvb i="210"/>
        </ext>
      </extLst>
    </bk>
    <bk>
      <extLst>
        <ext uri="{3e2802c4-a4d2-4d8b-9148-e3be6c30e623}">
          <xlrd:rvb i="211"/>
        </ext>
      </extLst>
    </bk>
    <bk>
      <extLst>
        <ext uri="{3e2802c4-a4d2-4d8b-9148-e3be6c30e623}">
          <xlrd:rvb i="213"/>
        </ext>
      </extLst>
    </bk>
    <bk>
      <extLst>
        <ext uri="{3e2802c4-a4d2-4d8b-9148-e3be6c30e623}">
          <xlrd:rvb i="214"/>
        </ext>
      </extLst>
    </bk>
    <bk>
      <extLst>
        <ext uri="{3e2802c4-a4d2-4d8b-9148-e3be6c30e623}">
          <xlrd:rvb i="216"/>
        </ext>
      </extLst>
    </bk>
    <bk>
      <extLst>
        <ext uri="{3e2802c4-a4d2-4d8b-9148-e3be6c30e623}">
          <xlrd:rvb i="217"/>
        </ext>
      </extLst>
    </bk>
    <bk>
      <extLst>
        <ext uri="{3e2802c4-a4d2-4d8b-9148-e3be6c30e623}">
          <xlrd:rvb i="219"/>
        </ext>
      </extLst>
    </bk>
    <bk>
      <extLst>
        <ext uri="{3e2802c4-a4d2-4d8b-9148-e3be6c30e623}">
          <xlrd:rvb i="220"/>
        </ext>
      </extLst>
    </bk>
    <bk>
      <extLst>
        <ext uri="{3e2802c4-a4d2-4d8b-9148-e3be6c30e623}">
          <xlrd:rvb i="222"/>
        </ext>
      </extLst>
    </bk>
    <bk>
      <extLst>
        <ext uri="{3e2802c4-a4d2-4d8b-9148-e3be6c30e623}">
          <xlrd:rvb i="223"/>
        </ext>
      </extLst>
    </bk>
    <bk>
      <extLst>
        <ext uri="{3e2802c4-a4d2-4d8b-9148-e3be6c30e623}">
          <xlrd:rvb i="226"/>
        </ext>
      </extLst>
    </bk>
    <bk>
      <extLst>
        <ext uri="{3e2802c4-a4d2-4d8b-9148-e3be6c30e623}">
          <xlrd:rvb i="227"/>
        </ext>
      </extLst>
    </bk>
    <bk>
      <extLst>
        <ext uri="{3e2802c4-a4d2-4d8b-9148-e3be6c30e623}">
          <xlrd:rvb i="230"/>
        </ext>
      </extLst>
    </bk>
    <bk>
      <extLst>
        <ext uri="{3e2802c4-a4d2-4d8b-9148-e3be6c30e623}">
          <xlrd:rvb i="231"/>
        </ext>
      </extLst>
    </bk>
    <bk>
      <extLst>
        <ext uri="{3e2802c4-a4d2-4d8b-9148-e3be6c30e623}">
          <xlrd:rvb i="234"/>
        </ext>
      </extLst>
    </bk>
    <bk>
      <extLst>
        <ext uri="{3e2802c4-a4d2-4d8b-9148-e3be6c30e623}">
          <xlrd:rvb i="235"/>
        </ext>
      </extLst>
    </bk>
    <bk>
      <extLst>
        <ext uri="{3e2802c4-a4d2-4d8b-9148-e3be6c30e623}">
          <xlrd:rvb i="238"/>
        </ext>
      </extLst>
    </bk>
    <bk>
      <extLst>
        <ext uri="{3e2802c4-a4d2-4d8b-9148-e3be6c30e623}">
          <xlrd:rvb i="239"/>
        </ext>
      </extLst>
    </bk>
    <bk>
      <extLst>
        <ext uri="{3e2802c4-a4d2-4d8b-9148-e3be6c30e623}">
          <xlrd:rvb i="242"/>
        </ext>
      </extLst>
    </bk>
    <bk>
      <extLst>
        <ext uri="{3e2802c4-a4d2-4d8b-9148-e3be6c30e623}">
          <xlrd:rvb i="243"/>
        </ext>
      </extLst>
    </bk>
    <bk>
      <extLst>
        <ext uri="{3e2802c4-a4d2-4d8b-9148-e3be6c30e623}">
          <xlrd:rvb i="246"/>
        </ext>
      </extLst>
    </bk>
    <bk>
      <extLst>
        <ext uri="{3e2802c4-a4d2-4d8b-9148-e3be6c30e623}">
          <xlrd:rvb i="247"/>
        </ext>
      </extLst>
    </bk>
    <bk>
      <extLst>
        <ext uri="{3e2802c4-a4d2-4d8b-9148-e3be6c30e623}">
          <xlrd:rvb i="250"/>
        </ext>
      </extLst>
    </bk>
    <bk>
      <extLst>
        <ext uri="{3e2802c4-a4d2-4d8b-9148-e3be6c30e623}">
          <xlrd:rvb i="251"/>
        </ext>
      </extLst>
    </bk>
    <bk>
      <extLst>
        <ext uri="{3e2802c4-a4d2-4d8b-9148-e3be6c30e623}">
          <xlrd:rvb i="254"/>
        </ext>
      </extLst>
    </bk>
    <bk>
      <extLst>
        <ext uri="{3e2802c4-a4d2-4d8b-9148-e3be6c30e623}">
          <xlrd:rvb i="255"/>
        </ext>
      </extLst>
    </bk>
    <bk>
      <extLst>
        <ext uri="{3e2802c4-a4d2-4d8b-9148-e3be6c30e623}">
          <xlrd:rvb i="258"/>
        </ext>
      </extLst>
    </bk>
    <bk>
      <extLst>
        <ext uri="{3e2802c4-a4d2-4d8b-9148-e3be6c30e623}">
          <xlrd:rvb i="259"/>
        </ext>
      </extLst>
    </bk>
    <bk>
      <extLst>
        <ext uri="{3e2802c4-a4d2-4d8b-9148-e3be6c30e623}">
          <xlrd:rvb i="262"/>
        </ext>
      </extLst>
    </bk>
    <bk>
      <extLst>
        <ext uri="{3e2802c4-a4d2-4d8b-9148-e3be6c30e623}">
          <xlrd:rvb i="263"/>
        </ext>
      </extLst>
    </bk>
    <bk>
      <extLst>
        <ext uri="{3e2802c4-a4d2-4d8b-9148-e3be6c30e623}">
          <xlrd:rvb i="266"/>
        </ext>
      </extLst>
    </bk>
    <bk>
      <extLst>
        <ext uri="{3e2802c4-a4d2-4d8b-9148-e3be6c30e623}">
          <xlrd:rvb i="267"/>
        </ext>
      </extLst>
    </bk>
    <bk>
      <extLst>
        <ext uri="{3e2802c4-a4d2-4d8b-9148-e3be6c30e623}">
          <xlrd:rvb i="270"/>
        </ext>
      </extLst>
    </bk>
    <bk>
      <extLst>
        <ext uri="{3e2802c4-a4d2-4d8b-9148-e3be6c30e623}">
          <xlrd:rvb i="271"/>
        </ext>
      </extLst>
    </bk>
    <bk>
      <extLst>
        <ext uri="{3e2802c4-a4d2-4d8b-9148-e3be6c30e623}">
          <xlrd:rvb i="274"/>
        </ext>
      </extLst>
    </bk>
    <bk>
      <extLst>
        <ext uri="{3e2802c4-a4d2-4d8b-9148-e3be6c30e623}">
          <xlrd:rvb i="275"/>
        </ext>
      </extLst>
    </bk>
    <bk>
      <extLst>
        <ext uri="{3e2802c4-a4d2-4d8b-9148-e3be6c30e623}">
          <xlrd:rvb i="278"/>
        </ext>
      </extLst>
    </bk>
    <bk>
      <extLst>
        <ext uri="{3e2802c4-a4d2-4d8b-9148-e3be6c30e623}">
          <xlrd:rvb i="279"/>
        </ext>
      </extLst>
    </bk>
    <bk>
      <extLst>
        <ext uri="{3e2802c4-a4d2-4d8b-9148-e3be6c30e623}">
          <xlrd:rvb i="282"/>
        </ext>
      </extLst>
    </bk>
    <bk>
      <extLst>
        <ext uri="{3e2802c4-a4d2-4d8b-9148-e3be6c30e623}">
          <xlrd:rvb i="283"/>
        </ext>
      </extLst>
    </bk>
    <bk>
      <extLst>
        <ext uri="{3e2802c4-a4d2-4d8b-9148-e3be6c30e623}">
          <xlrd:rvb i="286"/>
        </ext>
      </extLst>
    </bk>
    <bk>
      <extLst>
        <ext uri="{3e2802c4-a4d2-4d8b-9148-e3be6c30e623}">
          <xlrd:rvb i="287"/>
        </ext>
      </extLst>
    </bk>
    <bk>
      <extLst>
        <ext uri="{3e2802c4-a4d2-4d8b-9148-e3be6c30e623}">
          <xlrd:rvb i="290"/>
        </ext>
      </extLst>
    </bk>
    <bk>
      <extLst>
        <ext uri="{3e2802c4-a4d2-4d8b-9148-e3be6c30e623}">
          <xlrd:rvb i="291"/>
        </ext>
      </extLst>
    </bk>
    <bk>
      <extLst>
        <ext uri="{3e2802c4-a4d2-4d8b-9148-e3be6c30e623}">
          <xlrd:rvb i="294"/>
        </ext>
      </extLst>
    </bk>
    <bk>
      <extLst>
        <ext uri="{3e2802c4-a4d2-4d8b-9148-e3be6c30e623}">
          <xlrd:rvb i="295"/>
        </ext>
      </extLst>
    </bk>
    <bk>
      <extLst>
        <ext uri="{3e2802c4-a4d2-4d8b-9148-e3be6c30e623}">
          <xlrd:rvb i="298"/>
        </ext>
      </extLst>
    </bk>
    <bk>
      <extLst>
        <ext uri="{3e2802c4-a4d2-4d8b-9148-e3be6c30e623}">
          <xlrd:rvb i="299"/>
        </ext>
      </extLst>
    </bk>
    <bk>
      <extLst>
        <ext uri="{3e2802c4-a4d2-4d8b-9148-e3be6c30e623}">
          <xlrd:rvb i="302"/>
        </ext>
      </extLst>
    </bk>
    <bk>
      <extLst>
        <ext uri="{3e2802c4-a4d2-4d8b-9148-e3be6c30e623}">
          <xlrd:rvb i="303"/>
        </ext>
      </extLst>
    </bk>
    <bk>
      <extLst>
        <ext uri="{3e2802c4-a4d2-4d8b-9148-e3be6c30e623}">
          <xlrd:rvb i="306"/>
        </ext>
      </extLst>
    </bk>
    <bk>
      <extLst>
        <ext uri="{3e2802c4-a4d2-4d8b-9148-e3be6c30e623}">
          <xlrd:rvb i="307"/>
        </ext>
      </extLst>
    </bk>
    <bk>
      <extLst>
        <ext uri="{3e2802c4-a4d2-4d8b-9148-e3be6c30e623}">
          <xlrd:rvb i="310"/>
        </ext>
      </extLst>
    </bk>
    <bk>
      <extLst>
        <ext uri="{3e2802c4-a4d2-4d8b-9148-e3be6c30e623}">
          <xlrd:rvb i="311"/>
        </ext>
      </extLst>
    </bk>
    <bk>
      <extLst>
        <ext uri="{3e2802c4-a4d2-4d8b-9148-e3be6c30e623}">
          <xlrd:rvb i="314"/>
        </ext>
      </extLst>
    </bk>
    <bk>
      <extLst>
        <ext uri="{3e2802c4-a4d2-4d8b-9148-e3be6c30e623}">
          <xlrd:rvb i="315"/>
        </ext>
      </extLst>
    </bk>
    <bk>
      <extLst>
        <ext uri="{3e2802c4-a4d2-4d8b-9148-e3be6c30e623}">
          <xlrd:rvb i="318"/>
        </ext>
      </extLst>
    </bk>
    <bk>
      <extLst>
        <ext uri="{3e2802c4-a4d2-4d8b-9148-e3be6c30e623}">
          <xlrd:rvb i="319"/>
        </ext>
      </extLst>
    </bk>
    <bk>
      <extLst>
        <ext uri="{3e2802c4-a4d2-4d8b-9148-e3be6c30e623}">
          <xlrd:rvb i="322"/>
        </ext>
      </extLst>
    </bk>
    <bk>
      <extLst>
        <ext uri="{3e2802c4-a4d2-4d8b-9148-e3be6c30e623}">
          <xlrd:rvb i="323"/>
        </ext>
      </extLst>
    </bk>
    <bk>
      <extLst>
        <ext uri="{3e2802c4-a4d2-4d8b-9148-e3be6c30e623}">
          <xlrd:rvb i="326"/>
        </ext>
      </extLst>
    </bk>
    <bk>
      <extLst>
        <ext uri="{3e2802c4-a4d2-4d8b-9148-e3be6c30e623}">
          <xlrd:rvb i="327"/>
        </ext>
      </extLst>
    </bk>
    <bk>
      <extLst>
        <ext uri="{3e2802c4-a4d2-4d8b-9148-e3be6c30e623}">
          <xlrd:rvb i="330"/>
        </ext>
      </extLst>
    </bk>
    <bk>
      <extLst>
        <ext uri="{3e2802c4-a4d2-4d8b-9148-e3be6c30e623}">
          <xlrd:rvb i="331"/>
        </ext>
      </extLst>
    </bk>
    <bk>
      <extLst>
        <ext uri="{3e2802c4-a4d2-4d8b-9148-e3be6c30e623}">
          <xlrd:rvb i="334"/>
        </ext>
      </extLst>
    </bk>
    <bk>
      <extLst>
        <ext uri="{3e2802c4-a4d2-4d8b-9148-e3be6c30e623}">
          <xlrd:rvb i="335"/>
        </ext>
      </extLst>
    </bk>
    <bk>
      <extLst>
        <ext uri="{3e2802c4-a4d2-4d8b-9148-e3be6c30e623}">
          <xlrd:rvb i="338"/>
        </ext>
      </extLst>
    </bk>
    <bk>
      <extLst>
        <ext uri="{3e2802c4-a4d2-4d8b-9148-e3be6c30e623}">
          <xlrd:rvb i="339"/>
        </ext>
      </extLst>
    </bk>
    <bk>
      <extLst>
        <ext uri="{3e2802c4-a4d2-4d8b-9148-e3be6c30e623}">
          <xlrd:rvb i="342"/>
        </ext>
      </extLst>
    </bk>
    <bk>
      <extLst>
        <ext uri="{3e2802c4-a4d2-4d8b-9148-e3be6c30e623}">
          <xlrd:rvb i="343"/>
        </ext>
      </extLst>
    </bk>
    <bk>
      <extLst>
        <ext uri="{3e2802c4-a4d2-4d8b-9148-e3be6c30e623}">
          <xlrd:rvb i="346"/>
        </ext>
      </extLst>
    </bk>
    <bk>
      <extLst>
        <ext uri="{3e2802c4-a4d2-4d8b-9148-e3be6c30e623}">
          <xlrd:rvb i="347"/>
        </ext>
      </extLst>
    </bk>
    <bk>
      <extLst>
        <ext uri="{3e2802c4-a4d2-4d8b-9148-e3be6c30e623}">
          <xlrd:rvb i="350"/>
        </ext>
      </extLst>
    </bk>
    <bk>
      <extLst>
        <ext uri="{3e2802c4-a4d2-4d8b-9148-e3be6c30e623}">
          <xlrd:rvb i="351"/>
        </ext>
      </extLst>
    </bk>
    <bk>
      <extLst>
        <ext uri="{3e2802c4-a4d2-4d8b-9148-e3be6c30e623}">
          <xlrd:rvb i="354"/>
        </ext>
      </extLst>
    </bk>
    <bk>
      <extLst>
        <ext uri="{3e2802c4-a4d2-4d8b-9148-e3be6c30e623}">
          <xlrd:rvb i="355"/>
        </ext>
      </extLst>
    </bk>
  </futureMetadata>
  <cellMetadata count="1">
    <bk>
      <rc t="1" v="0"/>
    </bk>
  </cellMetadata>
  <valueMetadata count="190">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valueMetadata>
</metadata>
</file>

<file path=xl/sharedStrings.xml><?xml version="1.0" encoding="utf-8"?>
<sst xmlns="http://schemas.openxmlformats.org/spreadsheetml/2006/main" count="156" uniqueCount="102">
  <si>
    <t>Volume ratio</t>
    <phoneticPr fontId="1" type="noConversion"/>
  </si>
  <si>
    <t>變動</t>
    <phoneticPr fontId="1" type="noConversion"/>
  </si>
  <si>
    <t>最新股價</t>
    <phoneticPr fontId="1" type="noConversion"/>
  </si>
  <si>
    <t>離高位</t>
    <phoneticPr fontId="1" type="noConversion"/>
  </si>
  <si>
    <t>1年高位</t>
    <phoneticPr fontId="1" type="noConversion"/>
  </si>
  <si>
    <t>1年低位</t>
    <phoneticPr fontId="1" type="noConversion"/>
  </si>
  <si>
    <t>由低位</t>
    <phoneticPr fontId="1" type="noConversion"/>
  </si>
  <si>
    <t>公司名</t>
    <phoneticPr fontId="1" type="noConversion"/>
  </si>
  <si>
    <t>編號</t>
    <phoneticPr fontId="1" type="noConversion"/>
  </si>
  <si>
    <t>持有股數</t>
    <phoneticPr fontId="1" type="noConversion"/>
  </si>
  <si>
    <t>previous close</t>
    <phoneticPr fontId="1" type="noConversion"/>
  </si>
  <si>
    <t>previous worth</t>
    <phoneticPr fontId="1" type="noConversion"/>
  </si>
  <si>
    <t>daily change</t>
    <phoneticPr fontId="1" type="noConversion"/>
  </si>
  <si>
    <t>YTD</t>
    <phoneticPr fontId="1" type="noConversion"/>
  </si>
  <si>
    <t>尼日利亞</t>
    <phoneticPr fontId="1" type="noConversion"/>
  </si>
  <si>
    <t>墨西哥</t>
    <phoneticPr fontId="1" type="noConversion"/>
  </si>
  <si>
    <t>愛爾蘭</t>
    <phoneticPr fontId="1" type="noConversion"/>
  </si>
  <si>
    <t>阿根廷</t>
    <phoneticPr fontId="1" type="noConversion"/>
  </si>
  <si>
    <t>西班牙</t>
    <phoneticPr fontId="1" type="noConversion"/>
  </si>
  <si>
    <t>法國</t>
    <phoneticPr fontId="1" type="noConversion"/>
  </si>
  <si>
    <t>希臘</t>
    <phoneticPr fontId="1" type="noConversion"/>
  </si>
  <si>
    <t>德國</t>
    <phoneticPr fontId="1" type="noConversion"/>
  </si>
  <si>
    <t>台灣</t>
    <phoneticPr fontId="1" type="noConversion"/>
  </si>
  <si>
    <t>荷蘭</t>
    <phoneticPr fontId="1" type="noConversion"/>
  </si>
  <si>
    <t>意大利</t>
    <phoneticPr fontId="1" type="noConversion"/>
  </si>
  <si>
    <t>南韓</t>
    <phoneticPr fontId="1" type="noConversion"/>
  </si>
  <si>
    <t>智利</t>
    <phoneticPr fontId="1" type="noConversion"/>
  </si>
  <si>
    <t>美國</t>
    <phoneticPr fontId="1" type="noConversion"/>
  </si>
  <si>
    <t>瑞典</t>
    <phoneticPr fontId="1" type="noConversion"/>
  </si>
  <si>
    <t>丹麥</t>
    <phoneticPr fontId="1" type="noConversion"/>
  </si>
  <si>
    <t>日本</t>
    <phoneticPr fontId="1" type="noConversion"/>
  </si>
  <si>
    <t>秘魯</t>
    <phoneticPr fontId="1" type="noConversion"/>
  </si>
  <si>
    <t>澳洲</t>
    <phoneticPr fontId="1" type="noConversion"/>
  </si>
  <si>
    <t>葡萄牙</t>
    <phoneticPr fontId="1" type="noConversion"/>
  </si>
  <si>
    <t>紐西蘭</t>
    <phoneticPr fontId="1" type="noConversion"/>
  </si>
  <si>
    <t>菲律賓</t>
    <phoneticPr fontId="1" type="noConversion"/>
  </si>
  <si>
    <t>中國</t>
    <phoneticPr fontId="1" type="noConversion"/>
  </si>
  <si>
    <t>沙地阿拉伯</t>
    <phoneticPr fontId="1" type="noConversion"/>
  </si>
  <si>
    <t>越南</t>
    <phoneticPr fontId="1" type="noConversion"/>
  </si>
  <si>
    <t>波蘭</t>
    <phoneticPr fontId="1" type="noConversion"/>
  </si>
  <si>
    <t>以色列</t>
    <phoneticPr fontId="1" type="noConversion"/>
  </si>
  <si>
    <t>卡塔爾</t>
    <phoneticPr fontId="1" type="noConversion"/>
  </si>
  <si>
    <t>馬來西亞</t>
    <phoneticPr fontId="1" type="noConversion"/>
  </si>
  <si>
    <t>哥倫比亞</t>
    <phoneticPr fontId="1" type="noConversion"/>
  </si>
  <si>
    <t>挪威</t>
    <phoneticPr fontId="1" type="noConversion"/>
  </si>
  <si>
    <t>南非</t>
    <phoneticPr fontId="1" type="noConversion"/>
  </si>
  <si>
    <t>泰國</t>
    <phoneticPr fontId="1" type="noConversion"/>
  </si>
  <si>
    <t>香港</t>
    <phoneticPr fontId="1" type="noConversion"/>
  </si>
  <si>
    <t>印度</t>
    <phoneticPr fontId="1" type="noConversion"/>
  </si>
  <si>
    <t>阿聯酋</t>
    <phoneticPr fontId="1" type="noConversion"/>
  </si>
  <si>
    <t>埃及</t>
    <phoneticPr fontId="1" type="noConversion"/>
  </si>
  <si>
    <t>巴基斯坦</t>
    <phoneticPr fontId="1" type="noConversion"/>
  </si>
  <si>
    <t>土耳其</t>
    <phoneticPr fontId="1" type="noConversion"/>
  </si>
  <si>
    <t>AUM（百萬）</t>
    <phoneticPr fontId="1" type="noConversion"/>
  </si>
  <si>
    <t>成交股數</t>
    <phoneticPr fontId="1" type="noConversion"/>
  </si>
  <si>
    <t>平均成交股數</t>
    <phoneticPr fontId="1" type="noConversion"/>
  </si>
  <si>
    <t>大約日均成交（百萬$）</t>
    <phoneticPr fontId="1" type="noConversion"/>
  </si>
  <si>
    <t>股數</t>
    <phoneticPr fontId="1" type="noConversion"/>
  </si>
  <si>
    <t>成本</t>
    <phoneticPr fontId="1" type="noConversion"/>
  </si>
  <si>
    <t>賺蝕</t>
    <phoneticPr fontId="1" type="noConversion"/>
  </si>
  <si>
    <t>最新</t>
    <phoneticPr fontId="1" type="noConversion"/>
  </si>
  <si>
    <t>年頭</t>
    <phoneticPr fontId="1" type="noConversion"/>
  </si>
  <si>
    <t>歐元</t>
    <phoneticPr fontId="1" type="noConversion"/>
  </si>
  <si>
    <t>英鎊</t>
    <phoneticPr fontId="1" type="noConversion"/>
  </si>
  <si>
    <t>瑞郎</t>
    <phoneticPr fontId="1" type="noConversion"/>
  </si>
  <si>
    <t>人民幣</t>
    <phoneticPr fontId="1" type="noConversion"/>
  </si>
  <si>
    <t>日圓</t>
    <phoneticPr fontId="1" type="noConversion"/>
  </si>
  <si>
    <t>韓圜</t>
    <phoneticPr fontId="1" type="noConversion"/>
  </si>
  <si>
    <t>台幣</t>
    <phoneticPr fontId="1" type="noConversion"/>
  </si>
  <si>
    <t>坡紙</t>
    <phoneticPr fontId="1" type="noConversion"/>
  </si>
  <si>
    <t>馬來西亞令吉</t>
    <phoneticPr fontId="1" type="noConversion"/>
  </si>
  <si>
    <t>泰銖</t>
    <phoneticPr fontId="1" type="noConversion"/>
  </si>
  <si>
    <t>印度盧比</t>
    <phoneticPr fontId="1" type="noConversion"/>
  </si>
  <si>
    <t>印尼盾</t>
    <phoneticPr fontId="1" type="noConversion"/>
  </si>
  <si>
    <t>越南盾</t>
    <phoneticPr fontId="1" type="noConversion"/>
  </si>
  <si>
    <t>菲律賓披索</t>
    <phoneticPr fontId="1" type="noConversion"/>
  </si>
  <si>
    <t>南非蘭特</t>
    <phoneticPr fontId="1" type="noConversion"/>
  </si>
  <si>
    <t>巴西雷亞爾</t>
    <phoneticPr fontId="1" type="noConversion"/>
  </si>
  <si>
    <t>俄羅斯盧布</t>
    <phoneticPr fontId="1" type="noConversion"/>
  </si>
  <si>
    <t>土耳其里拉</t>
    <phoneticPr fontId="1" type="noConversion"/>
  </si>
  <si>
    <t>巴基斯坦盧比</t>
    <phoneticPr fontId="1" type="noConversion"/>
  </si>
  <si>
    <t>加紙</t>
    <phoneticPr fontId="1" type="noConversion"/>
  </si>
  <si>
    <t>澳洲紙</t>
    <phoneticPr fontId="1" type="noConversion"/>
  </si>
  <si>
    <t>紐紙</t>
    <phoneticPr fontId="1" type="noConversion"/>
  </si>
  <si>
    <t>1-3年</t>
    <phoneticPr fontId="1" type="noConversion"/>
  </si>
  <si>
    <t>3-7年</t>
    <phoneticPr fontId="1" type="noConversion"/>
  </si>
  <si>
    <t>7-10年</t>
    <phoneticPr fontId="1" type="noConversion"/>
  </si>
  <si>
    <t>20年以上</t>
    <phoneticPr fontId="1" type="noConversion"/>
  </si>
  <si>
    <t>混合IG</t>
    <phoneticPr fontId="1" type="noConversion"/>
  </si>
  <si>
    <t>年頭股價</t>
    <phoneticPr fontId="1" type="noConversion"/>
  </si>
  <si>
    <t>混合美債</t>
    <phoneticPr fontId="1" type="noConversion"/>
  </si>
  <si>
    <t>已發展市場</t>
    <phoneticPr fontId="1" type="noConversion"/>
  </si>
  <si>
    <t>新興市場走中國</t>
    <phoneticPr fontId="1" type="noConversion"/>
  </si>
  <si>
    <t>小型股</t>
    <phoneticPr fontId="1" type="noConversion"/>
  </si>
  <si>
    <t>價值股</t>
    <phoneticPr fontId="1" type="noConversion"/>
  </si>
  <si>
    <t>標普指數</t>
    <phoneticPr fontId="1" type="noConversion"/>
  </si>
  <si>
    <t>納指100</t>
    <phoneticPr fontId="1" type="noConversion"/>
  </si>
  <si>
    <t>新興市場</t>
    <phoneticPr fontId="1" type="noConversion"/>
  </si>
  <si>
    <t>契媽</t>
    <phoneticPr fontId="1" type="noConversion"/>
  </si>
  <si>
    <t>區域銀行</t>
    <phoneticPr fontId="1" type="noConversion"/>
  </si>
  <si>
    <t>市值（百萬）</t>
    <phoneticPr fontId="1" type="noConversion"/>
  </si>
  <si>
    <t>增長股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</si>
</sst>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0_ "/>
    <numFmt numFmtId="178" formatCode="#,##0_ "/>
    <numFmt numFmtId="179" formatCode="[$-409]d\-mmm;@"/>
    <numFmt numFmtId="180" formatCode="0.0"/>
    <numFmt numFmtId="181" formatCode="0.00_);[Red]\(0.00\)"/>
    <numFmt numFmtId="182" formatCode="0.0000_);[Red]\(0.0000\)"/>
    <numFmt numFmtId="183" formatCode="0.000_);[Red]\(0.000\)"/>
    <numFmt numFmtId="184" formatCode="0_);[Red]\(0\)"/>
    <numFmt numFmtId="202" formatCode="#,##0.0_ "/>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9">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38" fontId="0" fillId="0" borderId="0" xfId="0" applyNumberFormat="1">
      <alignment vertical="center"/>
    </xf>
    <xf numFmtId="0" fontId="0" fillId="0" borderId="1" xfId="0" applyBorder="1">
      <alignment vertical="center"/>
    </xf>
    <xf numFmtId="178" fontId="0" fillId="0" borderId="1" xfId="0" applyNumberFormat="1" applyBorder="1">
      <alignment vertical="center"/>
    </xf>
    <xf numFmtId="9" fontId="0" fillId="0" borderId="0" xfId="0" applyNumberFormat="1">
      <alignment vertical="center"/>
    </xf>
    <xf numFmtId="9" fontId="0" fillId="0" borderId="1" xfId="0" applyNumberFormat="1" applyBorder="1">
      <alignment vertical="center"/>
    </xf>
    <xf numFmtId="10" fontId="0" fillId="0" borderId="0" xfId="1" applyNumberFormat="1" applyFont="1" applyFill="1">
      <alignment vertical="center"/>
    </xf>
    <xf numFmtId="38" fontId="0" fillId="0" borderId="1" xfId="0" applyNumberFormat="1" applyBorder="1">
      <alignment vertical="center"/>
    </xf>
    <xf numFmtId="180" fontId="0" fillId="0" borderId="0" xfId="0" applyNumberFormat="1">
      <alignment vertical="center"/>
    </xf>
    <xf numFmtId="10" fontId="0" fillId="2" borderId="0" xfId="1" applyNumberFormat="1" applyFont="1" applyFill="1">
      <alignment vertical="center"/>
    </xf>
    <xf numFmtId="179" fontId="0" fillId="0" borderId="0" xfId="0" applyNumberFormat="1">
      <alignment vertical="center"/>
    </xf>
    <xf numFmtId="37" fontId="0" fillId="0" borderId="0" xfId="0" applyNumberFormat="1">
      <alignment vertical="center"/>
    </xf>
    <xf numFmtId="10" fontId="0" fillId="0" borderId="0" xfId="1" applyNumberFormat="1" applyFont="1">
      <alignment vertical="center"/>
    </xf>
    <xf numFmtId="14" fontId="0" fillId="0" borderId="0" xfId="0" applyNumberFormat="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2" borderId="0" xfId="0" applyFill="1">
      <alignment vertical="center"/>
    </xf>
    <xf numFmtId="182" fontId="0" fillId="0" borderId="1" xfId="0" applyNumberFormat="1" applyBorder="1">
      <alignment vertical="center"/>
    </xf>
    <xf numFmtId="176" fontId="0" fillId="0" borderId="1" xfId="0" applyNumberFormat="1" applyBorder="1">
      <alignment vertical="center"/>
    </xf>
    <xf numFmtId="181" fontId="0" fillId="0" borderId="1" xfId="0" applyNumberFormat="1" applyBorder="1">
      <alignment vertical="center"/>
    </xf>
    <xf numFmtId="14" fontId="0" fillId="0" borderId="1" xfId="0" applyNumberFormat="1" applyBorder="1">
      <alignment vertical="center"/>
    </xf>
    <xf numFmtId="10" fontId="0" fillId="0" borderId="1" xfId="1" applyNumberFormat="1" applyFont="1" applyBorder="1">
      <alignment vertical="center"/>
    </xf>
    <xf numFmtId="0" fontId="0" fillId="0" borderId="0" xfId="0" applyFill="1">
      <alignment vertical="center"/>
    </xf>
    <xf numFmtId="176" fontId="0" fillId="0" borderId="0" xfId="0" applyNumberFormat="1" applyFill="1" applyBorder="1">
      <alignment vertical="center"/>
    </xf>
    <xf numFmtId="177" fontId="0" fillId="0" borderId="0" xfId="0" applyNumberFormat="1" applyFill="1" applyBorder="1">
      <alignment vertical="center"/>
    </xf>
    <xf numFmtId="178" fontId="0" fillId="0" borderId="0" xfId="0" applyNumberFormat="1" applyFill="1" applyBorder="1">
      <alignment vertical="center"/>
    </xf>
    <xf numFmtId="37" fontId="0" fillId="0" borderId="0" xfId="0" applyNumberFormat="1" applyFill="1" applyBorder="1">
      <alignment vertical="center"/>
    </xf>
    <xf numFmtId="9" fontId="0" fillId="0" borderId="0" xfId="0" applyNumberFormat="1" applyFill="1" applyBorder="1">
      <alignment vertical="center"/>
    </xf>
    <xf numFmtId="14" fontId="0" fillId="0" borderId="0" xfId="0" applyNumberFormat="1" applyFill="1" applyBorder="1">
      <alignment vertical="center"/>
    </xf>
    <xf numFmtId="0" fontId="0" fillId="0" borderId="0" xfId="0" applyFill="1" applyBorder="1">
      <alignment vertical="center"/>
    </xf>
    <xf numFmtId="181" fontId="0" fillId="0" borderId="0" xfId="0" applyNumberFormat="1" applyFill="1" applyBorder="1">
      <alignment vertical="center"/>
    </xf>
    <xf numFmtId="178" fontId="0" fillId="0" borderId="0" xfId="0" applyNumberFormat="1" applyFill="1">
      <alignment vertical="center"/>
    </xf>
    <xf numFmtId="14" fontId="0" fillId="2" borderId="0" xfId="0" applyNumberFormat="1" applyFill="1">
      <alignment vertical="center"/>
    </xf>
    <xf numFmtId="202" fontId="0" fillId="0" borderId="0" xfId="0" applyNumberForma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Array" Target="richData/rdarray.xml"/><Relationship Id="rId5" Type="http://schemas.openxmlformats.org/officeDocument/2006/relationships/theme" Target="theme/theme1.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95">
  <a r="1">
    <v t="i">0</v>
  </a>
  <a r="1">
    <v>58.52</v>
  </a>
  <a r="1">
    <v>380.82</v>
  </a>
  <a r="1">
    <v>16.974299999999999</v>
  </a>
  <a r="1">
    <v>55.7</v>
  </a>
  <a r="1">
    <v>1.0662</v>
  </a>
  <a r="1">
    <v>81.239999999999995</v>
  </a>
  <a r="1">
    <v>130.72999999999999</v>
  </a>
  <a r="1">
    <v>33.44</v>
  </a>
  <a r="1">
    <v>12.31</v>
  </a>
  <a r="1">
    <v>24.952500000000001</v>
  </a>
  <a r="1">
    <v>1.2044999999999999</v>
  </a>
  <a r="1">
    <v>0.68020000000000003</v>
  </a>
  <a r="1">
    <v>42.2</v>
  </a>
  <a r="1">
    <v>144.97</v>
  </a>
  <a r="1">
    <v>1.0806</v>
  </a>
  <a r="1">
    <v>23610</v>
  </a>
  <a r="1">
    <v>26.54</v>
  </a>
  <a r="1">
    <v>6.8971999999999998</v>
  </a>
  <a r="1">
    <v>30.728000000000002</v>
  </a>
  <a r="1">
    <v>1269.03</v>
  </a>
  <a r="1">
    <v>48.46</v>
  </a>
  <a r="1">
    <v>101.46</v>
  </a>
  <a r="1">
    <v>28.97</v>
  </a>
  <a r="1">
    <v>1.3412999999999999</v>
  </a>
  <a r="1">
    <v>18.63</v>
  </a>
  <a r="1">
    <v>26.82</v>
  </a>
  <a r="1">
    <v>46.44</v>
  </a>
  <a r="1">
    <v>4.4000000000000004</v>
  </a>
  <a r="1">
    <v>56.33</v>
  </a>
  <a r="1">
    <v>98.01</v>
  </a>
  <a r="1">
    <v>34.54</v>
  </a>
  <a r="1">
    <v>43.74</v>
  </a>
  <a r="1">
    <v>15.09</v>
  </a>
  <a r="1">
    <v>15.7</v>
  </a>
  <a r="1">
    <v>15570</v>
  </a>
  <a r="1">
    <v>82.745000000000005</v>
  </a>
  <a r="1">
    <v>38.46</v>
  </a>
  <a r="1">
    <v>7.35</v>
  </a>
  <a r="1">
    <v>5.3632999999999997</v>
  </a>
  <a r="1">
    <v>70.995500000000007</v>
  </a>
  <a r="1">
    <v>226.4</v>
  </a>
  <a r="1">
    <v>54.7</v>
  </a>
  <a r="1">
    <v>18.712</v>
  </a>
  <a r="1">
    <v>22.58</v>
  </a>
  <a r="1">
    <v>0.73660000000000003</v>
  </a>
  <a r="1">
    <v>0.63139999999999996</v>
  </a>
  <a r="1">
    <v>32.700000000000003</v>
  </a>
  <a r="1">
    <v>37.76</v>
  </a>
  <a r="1">
    <v>21.52</v>
  </a>
  <a r="1">
    <v>24.34</v>
  </a>
  <a r="1">
    <v>33.18</v>
  </a>
  <a r="1">
    <v>14.87</v>
  </a>
  <a r="1">
    <v>50.34</v>
  </a>
  <a r="1">
    <v>37.97</v>
  </a>
  <a r="1">
    <v>121.54</v>
  </a>
  <a r="1">
    <v>27.41</v>
  </a>
  <a r="1">
    <v>21.97</v>
  </a>
  <a r="1">
    <v>20.8</v>
  </a>
  <a r="1">
    <v>26.33</v>
  </a>
  <a r="1">
    <v>56.08</v>
  </a>
  <a r="1">
    <v>41.9</v>
  </a>
  <a r="1">
    <v>55.43</v>
  </a>
  <a r="1">
    <v>10.119999999999999</v>
  </a>
  <a r="1">
    <v>212.62</v>
  </a>
  <a r="1">
    <v>47.86</v>
  </a>
  <a r="1">
    <v>19.760000000000002</v>
  </a>
  <a r="1">
    <v>49.11</v>
  </a>
  <a r="1">
    <v>25.15</v>
  </a>
  <a r="1">
    <v>40.36</v>
  </a>
  <a r="1">
    <v>76.09</v>
  </a>
  <a r="1">
    <v>96.53</v>
  </a>
  <a r="1">
    <v>22.84</v>
  </a>
  <a r="1">
    <v>14.1</v>
  </a>
  <a r="1">
    <v>97.56</v>
  </a>
  <a r="1">
    <v>115.23</v>
  </a>
  <a r="1">
    <v>47.42</v>
  </a>
  <a r="1">
    <v>182.5</v>
  </a>
  <a r="1">
    <v>151.6</v>
  </a>
  <a r="1">
    <v>349.99</v>
  </a>
  <a r="1">
    <v>58.33</v>
  </a>
  <a r="1">
    <v>39.4</v>
  </a>
  <a r="1">
    <v>66.22</v>
  </a>
  <a r="1">
    <v>30.46</v>
  </a>
  <a r="1">
    <v>22.67</v>
  </a>
  <a r="1">
    <v>39.53</v>
  </a>
  <a r="1">
    <v>43.63</v>
  </a>
  <a r="1">
    <v>130.24</v>
  </a>
  <a r="1">
    <v>21.47</v>
  </a>
  <a r="1">
    <v>66.010000000000005</v>
  </a>
  <a r="1">
    <v>24.46</v>
  </a>
  <a r="1">
    <v>8.64</v>
  </a>
  <a r="1">
    <v>77.72</v>
  </a>
  <a r="1">
    <v>38.22</v>
  </a>
  <a r="1">
    <v>264.48</v>
  </a>
</arrayData>
</file>

<file path=xl/richData/rdrichvalue.xml><?xml version="1.0" encoding="utf-8"?>
<rvData xmlns="http://schemas.microsoft.com/office/spreadsheetml/2017/richdata" count="450">
  <rv s="0">
    <v>https://www.bing.com/financeapi/forcetrigger?t=a1yh6h&amp;q=ARCX%3aNGE&amp;form=skydnc</v>
    <v>Learn more on Bing</v>
  </rv>
  <rv s="1">
    <v>en-GB</v>
    <v>a1yh6h</v>
    <v>268435456</v>
    <v>1</v>
    <v>Powered by Refinitiv</v>
    <v>0</v>
    <v>Glbl X MSCI Nigeria ETF (ARCX:NGE)</v>
    <v>2</v>
    <v>3</v>
    <v>Finance</v>
    <v>4</v>
    <v>10.86</v>
    <v>7.28</v>
    <v>0.45989999999999998</v>
    <v>-0.1676</v>
    <v>0</v>
    <v>-1.6565E-2</v>
    <v>0</v>
    <v>USD</v>
    <v>NYSE Arca</v>
    <v>ARCX</v>
    <v>8.3000000000000001E-3</v>
    <v>10.17</v>
    <v>ETF</v>
    <v>45048.887739096877</v>
    <v>0</v>
    <v>9.91</v>
    <v>42705000</v>
    <v>Glbl X MSCI Nigeria ETF</v>
    <v>10.17</v>
    <v>10.117599999999999</v>
    <v>9.9499999999999993</v>
    <v>9.9499999999999993</v>
    <v>NGE</v>
    <v>Glbl X MSCI Nigeria ETF (ARCX:NGE)</v>
    <v>6081</v>
    <v>23256</v>
  </rv>
  <rv s="2">
    <v>1</v>
  </rv>
  <rv s="3">
    <fb>44929</fb>
    <v>5</v>
  </rv>
  <rv s="3">
    <fb>7.35</fb>
    <v>6</v>
  </rv>
  <rv s="0">
    <v>https://www.bing.com/financeapi/forcetrigger?t=a1sgvh&amp;q=ARCX%3aEWW&amp;form=skydnc</v>
    <v>Learn more on Bing</v>
  </rv>
  <rv s="1">
    <v>en-GB</v>
    <v>a1sgvh</v>
    <v>268435456</v>
    <v>1</v>
    <v>Powered by Refinitiv</v>
    <v>0</v>
    <v>iShares:MSCI Mexico (ARCX:EWW)</v>
    <v>2</v>
    <v>3</v>
    <v>Finance</v>
    <v>4</v>
    <v>61.62</v>
    <v>43.65</v>
    <v>0.6552</v>
    <v>-0.35</v>
    <v>0</v>
    <v>-5.7299999999999999E-3</v>
    <v>0</v>
    <v>USD</v>
    <v>NYSE Arca</v>
    <v>ARCX</v>
    <v>5.0000000000000001E-3</v>
    <v>61.04</v>
    <v>ETF</v>
    <v>45048.866800126561</v>
    <v>5</v>
    <v>60.185000000000002</v>
    <v>1289225296.74</v>
    <v>iShares:MSCI Mexico</v>
    <v>60.92</v>
    <v>61.08</v>
    <v>60.73</v>
    <v>60.73</v>
    <v>EWW</v>
    <v>iShares:MSCI Mexico (ARCX:EWW)</v>
    <v>2898697</v>
    <v>1647102</v>
  </rv>
  <rv s="2">
    <v>6</v>
  </rv>
  <rv s="3">
    <fb>50.34</fb>
    <v>6</v>
  </rv>
  <rv s="0">
    <v>https://www.bing.com/financeapi/forcetrigger?t=a1rtww&amp;q=ARCX%3aEIRL&amp;form=skydnc</v>
    <v>Learn more on Bing</v>
  </rv>
  <rv s="1">
    <v>en-GB</v>
    <v>a1rtww</v>
    <v>268435456</v>
    <v>1</v>
    <v>Powered by Refinitiv</v>
    <v>0</v>
    <v>iShares:MSCI Ireland (ARCX:EIRL)</v>
    <v>2</v>
    <v>3</v>
    <v>Finance</v>
    <v>4</v>
    <v>56.699199999999998</v>
    <v>36.380000000000003</v>
    <v>1.1175999999999999</v>
    <v>-0.43</v>
    <v>0</v>
    <v>-7.6149999999999994E-3</v>
    <v>0</v>
    <v>USD</v>
    <v>NYSE Arca</v>
    <v>ARCX</v>
    <v>5.0000000000000001E-3</v>
    <v>56.15</v>
    <v>ETF</v>
    <v>45048.840277812502</v>
    <v>9</v>
    <v>55.714599999999997</v>
    <v>92716060.439999998</v>
    <v>iShares:MSCI Ireland</v>
    <v>56.07</v>
    <v>56.47</v>
    <v>56.04</v>
    <v>56.04</v>
    <v>EIRL</v>
    <v>iShares:MSCI Ireland (ARCX:EIRL)</v>
    <v>11014</v>
    <v>34914</v>
  </rv>
  <rv s="2">
    <v>10</v>
  </rv>
  <rv s="3">
    <fb>46.44</fb>
    <v>6</v>
  </rv>
  <rv s="0">
    <v>https://www.bing.com/financeapi/forcetrigger?t=a1nplh&amp;q=ARCX%3aARGT&amp;form=skydnc</v>
    <v>Learn more on Bing</v>
  </rv>
  <rv s="1">
    <v>en-GB</v>
    <v>a1nplh</v>
    <v>268435456</v>
    <v>1</v>
    <v>Powered by Refinitiv</v>
    <v>0</v>
    <v>Glbl X MSCI Argnt ETF (ARCX:ARGT)</v>
    <v>2</v>
    <v>3</v>
    <v>Finance</v>
    <v>4</v>
    <v>41.96</v>
    <v>23.29</v>
    <v>0.87649999999999995</v>
    <v>-0.31440000000000001</v>
    <v>2.6919999999999999E-3</v>
    <v>-8.0409999999999995E-3</v>
    <v>0.10440000000000001</v>
    <v>USD</v>
    <v>NYSE Arca</v>
    <v>ARCX</v>
    <v>5.8999999999999999E-3</v>
    <v>39</v>
    <v>ETF</v>
    <v>45048.840277823438</v>
    <v>13</v>
    <v>37.93</v>
    <v>48303104.659999996</v>
    <v>Glbl X MSCI Argnt ETF</v>
    <v>39</v>
    <v>39.1</v>
    <v>38.785600000000002</v>
    <v>38.89</v>
    <v>ARGT</v>
    <v>Glbl X MSCI Argnt ETF (ARCX:ARGT)</v>
    <v>13456</v>
    <v>9102</v>
  </rv>
  <rv s="2">
    <v>14</v>
  </rv>
  <rv s="3">
    <fb>33.18</fb>
    <v>6</v>
  </rv>
  <rv s="0">
    <v>https://www.bing.com/financeapi/forcetrigger?t=a1sg5r&amp;q=ARCX%3aEWP&amp;form=skydnc</v>
    <v>Learn more on Bing</v>
  </rv>
  <rv s="1">
    <v>en-GB</v>
    <v>a1sg5r</v>
    <v>268435456</v>
    <v>1</v>
    <v>Powered by Refinitiv</v>
    <v>0</v>
    <v>iShares:MSCI Spain (ARCX:EWP)</v>
    <v>2</v>
    <v>3</v>
    <v>Finance</v>
    <v>4</v>
    <v>29.18</v>
    <v>19.27</v>
    <v>1.0927</v>
    <v>-0.54</v>
    <v>-1.7829999999999999E-3</v>
    <v>-1.8888000000000002E-2</v>
    <v>-0.05</v>
    <v>USD</v>
    <v>NYSE Arca</v>
    <v>ARCX</v>
    <v>5.0000000000000001E-3</v>
    <v>28.26</v>
    <v>ETF</v>
    <v>45048.883533784378</v>
    <v>17</v>
    <v>27.95</v>
    <v>574558550.44000006</v>
    <v>iShares:MSCI Spain</v>
    <v>28.26</v>
    <v>28.59</v>
    <v>28.05</v>
    <v>28</v>
    <v>EWP</v>
    <v>iShares:MSCI Spain (ARCX:EWP)</v>
    <v>638040</v>
    <v>466344</v>
  </rv>
  <rv s="2">
    <v>18</v>
  </rv>
  <rv s="3">
    <fb>24.34</fb>
    <v>6</v>
  </rv>
  <rv s="0">
    <v>https://www.bing.com/financeapi/forcetrigger?t=a1sg8m&amp;q=ARCX%3aEWQ&amp;form=skydnc</v>
    <v>Learn more on Bing</v>
  </rv>
  <rv s="1">
    <v>en-GB</v>
    <v>a1sg8m</v>
    <v>268435456</v>
    <v>1</v>
    <v>Powered by Refinitiv</v>
    <v>0</v>
    <v>iShares:MSCI France (ARCX:EWQ)</v>
    <v>2</v>
    <v>3</v>
    <v>Finance</v>
    <v>4</v>
    <v>39.950000000000003</v>
    <v>26.26</v>
    <v>1.1536</v>
    <v>-0.48</v>
    <v>-1.5349999999999999E-3</v>
    <v>-1.2126999999999999E-2</v>
    <v>-0.06</v>
    <v>USD</v>
    <v>NYSE Arca</v>
    <v>ARCX</v>
    <v>7.6E-3</v>
    <v>39.17</v>
    <v>ETF</v>
    <v>45048.882297707809</v>
    <v>21</v>
    <v>38.85</v>
    <v>1075521866.49</v>
    <v>iShares:MSCI France</v>
    <v>39.090000000000003</v>
    <v>39.58</v>
    <v>39.1</v>
    <v>39.04</v>
    <v>EWQ</v>
    <v>iShares:MSCI France (ARCX:EWQ)</v>
    <v>869865</v>
    <v>837724</v>
  </rv>
  <rv s="2">
    <v>22</v>
  </rv>
  <rv s="3">
    <fb>33.44</fb>
    <v>6</v>
  </rv>
  <rv s="0">
    <v>https://www.bing.com/financeapi/forcetrigger?t=a1u68m&amp;q=ARCX%3aGREK&amp;form=skydnc</v>
    <v>Learn more on Bing</v>
  </rv>
  <rv s="1">
    <v>en-GB</v>
    <v>a1u68m</v>
    <v>268435456</v>
    <v>1</v>
    <v>Powered by Refinitiv</v>
    <v>0</v>
    <v>Glbl X MSCI Greece (ARCX:GREK)</v>
    <v>2</v>
    <v>3</v>
    <v>Finance</v>
    <v>4</v>
    <v>33.119999999999997</v>
    <v>20.74</v>
    <v>1.1603000000000001</v>
    <v>-0.26</v>
    <v>-3.1760999999999998E-2</v>
    <v>-8.2719999999999998E-3</v>
    <v>-0.99</v>
    <v>USD</v>
    <v>NYSE Arca</v>
    <v>ARCX</v>
    <v>5.6999999999999993E-3</v>
    <v>31.42</v>
    <v>ETF</v>
    <v>45048.840277823438</v>
    <v>25</v>
    <v>30.769200000000001</v>
    <v>158022600</v>
    <v>Glbl X MSCI Greece</v>
    <v>30.92</v>
    <v>31.43</v>
    <v>31.17</v>
    <v>30.18</v>
    <v>GREK</v>
    <v>Glbl X MSCI Greece (ARCX:GREK)</v>
    <v>346746</v>
    <v>76770</v>
  </rv>
  <rv s="2">
    <v>26</v>
  </rv>
  <rv s="3">
    <fb>26.82</fb>
    <v>6</v>
  </rv>
  <rv s="0">
    <v>https://www.bing.com/financeapi/forcetrigger?t=a1sf9c&amp;q=ARCX%3aEWG&amp;form=skydnc</v>
    <v>Learn more on Bing</v>
  </rv>
  <rv s="1">
    <v>en-GB</v>
    <v>a1sf9c</v>
    <v>268435456</v>
    <v>1</v>
    <v>Powered by Refinitiv</v>
    <v>0</v>
    <v>iShares:MSCI Germany (ARCX:EWG)</v>
    <v>2</v>
    <v>3</v>
    <v>Finance</v>
    <v>4</v>
    <v>29.56</v>
    <v>19.350000000000001</v>
    <v>1.2243999999999999</v>
    <v>-0.39</v>
    <v>-1.377E-3</v>
    <v>-1.3252E-2</v>
    <v>-0.04</v>
    <v>USD</v>
    <v>NYSE Arca</v>
    <v>ARCX</v>
    <v>5.0000000000000001E-3</v>
    <v>29.094999999999999</v>
    <v>ETF</v>
    <v>45048.889091168749</v>
    <v>29</v>
    <v>28.864999999999998</v>
    <v>1809876660.3199999</v>
    <v>iShares:MSCI Germany</v>
    <v>29.08</v>
    <v>29.43</v>
    <v>29.04</v>
    <v>29</v>
    <v>EWG</v>
    <v>iShares:MSCI Germany (ARCX:EWG)</v>
    <v>3698951</v>
    <v>2059629</v>
  </rv>
  <rv s="2">
    <v>30</v>
  </rv>
  <rv s="3">
    <fb>25.15</fb>
    <v>6</v>
  </rv>
  <rv s="0">
    <v>https://www.bing.com/financeapi/forcetrigger?t=a1sgk2&amp;q=ARCX%3aEWT&amp;form=skydnc</v>
    <v>Learn more on Bing</v>
  </rv>
  <rv s="1">
    <v>en-GB</v>
    <v>a1sgk2</v>
    <v>268435456</v>
    <v>1</v>
    <v>Powered by Refinitiv</v>
    <v>0</v>
    <v>iShares:MSCI Taiwan (ARCX:EWT)</v>
    <v>2</v>
    <v>3</v>
    <v>Finance</v>
    <v>4</v>
    <v>57.5</v>
    <v>39.75</v>
    <v>1.1475</v>
    <v>-0.15</v>
    <v>5.9699999999999996E-3</v>
    <v>-3.4320000000000002E-3</v>
    <v>0.26</v>
    <v>USD</v>
    <v>NYSE Arca</v>
    <v>ARCX</v>
    <v>5.7999999999999996E-3</v>
    <v>43.79</v>
    <v>ETF</v>
    <v>45048.84027780078</v>
    <v>33</v>
    <v>43.39</v>
    <v>3994323165.6500001</v>
    <v>iShares:MSCI Taiwan</v>
    <v>43.79</v>
    <v>43.7</v>
    <v>43.55</v>
    <v>43.81</v>
    <v>EWT</v>
    <v>iShares:MSCI Taiwan (ARCX:EWT)</v>
    <v>2738985</v>
    <v>2368573</v>
  </rv>
  <rv s="2">
    <v>34</v>
  </rv>
  <rv s="3">
    <fb>40.36</fb>
    <v>6</v>
  </rv>
  <rv s="0">
    <v>https://www.bing.com/financeapi/forcetrigger?t=a1sfz2&amp;q=ARCX%3aEWN&amp;form=skydnc</v>
    <v>Learn more on Bing</v>
  </rv>
  <rv s="1">
    <v>en-GB</v>
    <v>a1sfz2</v>
    <v>268435456</v>
    <v>1</v>
    <v>Powered by Refinitiv</v>
    <v>0</v>
    <v>iShares:MSCI Netherlands (ARCX:EWN)</v>
    <v>2</v>
    <v>3</v>
    <v>Finance</v>
    <v>4</v>
    <v>43.67</v>
    <v>28.67</v>
    <v>1.0402</v>
    <v>-0.4</v>
    <v>-1.6961E-2</v>
    <v>-9.4649999999999995E-3</v>
    <v>-0.71</v>
    <v>USD</v>
    <v>NYSE Arca</v>
    <v>ARCX</v>
    <v>5.0000000000000001E-3</v>
    <v>41.939900000000002</v>
    <v>ETF</v>
    <v>45048.840277789066</v>
    <v>37</v>
    <v>41.55</v>
    <v>291680093.56</v>
    <v>iShares:MSCI Netherlands</v>
    <v>41.91</v>
    <v>42.26</v>
    <v>41.86</v>
    <v>41.15</v>
    <v>EWN</v>
    <v>iShares:MSCI Netherlands (ARCX:EWN)</v>
    <v>67979</v>
    <v>78849</v>
  </rv>
  <rv s="2">
    <v>38</v>
  </rv>
  <rv s="3">
    <fb>37.97</fb>
    <v>6</v>
  </rv>
  <rv s="0">
    <v>https://www.bing.com/financeapi/forcetrigger?t=a1sfhw&amp;q=ARCX%3aEWI&amp;form=skydnc</v>
    <v>Learn more on Bing</v>
  </rv>
  <rv s="1">
    <v>en-GB</v>
    <v>a1sfhw</v>
    <v>268435456</v>
    <v>1</v>
    <v>Powered by Refinitiv</v>
    <v>0</v>
    <v>iShares:MSCI Italy (ARCX:EWI)</v>
    <v>2</v>
    <v>3</v>
    <v>Finance</v>
    <v>4</v>
    <v>31.98</v>
    <v>20.99</v>
    <v>1.1772</v>
    <v>-0.63</v>
    <v>0</v>
    <v>-1.9873999999999999E-2</v>
    <v>0</v>
    <v>USD</v>
    <v>NYSE Arca</v>
    <v>ARCX</v>
    <v>5.0000000000000001E-3</v>
    <v>31.37</v>
    <v>ETF</v>
    <v>45048.84027780078</v>
    <v>41</v>
    <v>30.9</v>
    <v>320224709.12</v>
    <v>iShares:MSCI Italy</v>
    <v>31.37</v>
    <v>31.7</v>
    <v>31.07</v>
    <v>31.07</v>
    <v>EWI</v>
    <v>iShares:MSCI Italy (ARCX:EWI)</v>
    <v>395222</v>
    <v>419317</v>
  </rv>
  <rv s="2">
    <v>42</v>
  </rv>
  <rv s="3">
    <fb>27.41</fb>
    <v>6</v>
  </rv>
  <rv s="0">
    <v>https://www.bing.com/financeapi/forcetrigger?t=a1sh27&amp;q=ARCX%3aEWY&amp;form=skydnc</v>
    <v>Learn more on Bing</v>
  </rv>
  <rv s="1">
    <v>en-GB</v>
    <v>a1sh27</v>
    <v>268435456</v>
    <v>1</v>
    <v>Powered by Refinitiv</v>
    <v>0</v>
    <v>iShares:MSCI S Korea (ARCX:EWY)</v>
    <v>2</v>
    <v>3</v>
    <v>Finance</v>
    <v>4</v>
    <v>68.81</v>
    <v>47.19</v>
    <v>1.4483999999999999</v>
    <v>0.13</v>
    <v>0</v>
    <v>2.1570000000000001E-3</v>
    <v>0</v>
    <v>USD</v>
    <v>NYSE Arca</v>
    <v>ARCX</v>
    <v>5.7999999999999996E-3</v>
    <v>60.72</v>
    <v>ETF</v>
    <v>45048.865109675782</v>
    <v>45</v>
    <v>60.295000000000002</v>
    <v>3311997085.3200002</v>
    <v>iShares:MSCI S Korea</v>
    <v>60.59</v>
    <v>60.27</v>
    <v>60.4</v>
    <v>60.4</v>
    <v>EWY</v>
    <v>iShares:MSCI S Korea (ARCX:EWY)</v>
    <v>2906501</v>
    <v>2781276</v>
  </rv>
  <rv s="2">
    <v>46</v>
  </rv>
  <rv s="3">
    <fb>55.43</fb>
    <v>6</v>
  </rv>
  <rv s="0">
    <v>https://www.bing.com/financeapi/forcetrigger?t=a1rloc&amp;q=BATS%3aECH&amp;form=skydnc</v>
    <v>Learn more on Bing</v>
  </rv>
  <rv s="1">
    <v>en-GB</v>
    <v>a1rloc</v>
    <v>268435456</v>
    <v>1</v>
    <v>Powered by Refinitiv</v>
    <v>0</v>
    <v>iShares:MSCI Chile (BATS:ECH)</v>
    <v>2</v>
    <v>3</v>
    <v>Finance</v>
    <v>7</v>
    <v>30.99</v>
    <v>21.74</v>
    <v>0.76839999999999997</v>
    <v>-0.47</v>
    <v>-2.529E-3</v>
    <v>-1.6695999999999999E-2</v>
    <v>-7.0000000000000007E-2</v>
    <v>USD</v>
    <v>CBOE BZX Exchange</v>
    <v>BATS</v>
    <v>5.7999999999999996E-3</v>
    <v>28.45</v>
    <v>ETF</v>
    <v>45048.840288842184</v>
    <v>49</v>
    <v>27.58</v>
    <v>532096347.94999999</v>
    <v>iShares:MSCI Chile</v>
    <v>28.22</v>
    <v>28.15</v>
    <v>27.68</v>
    <v>27.61</v>
    <v>ECH</v>
    <v>iShares:MSCI Chile (BATS:ECH)</v>
    <v>1047498</v>
    <v>1283432</v>
  </rv>
  <rv s="2">
    <v>50</v>
  </rv>
  <rv s="3">
    <fb>26.33</fb>
    <v>6</v>
  </rv>
  <rv s="0">
    <v>https://www.bing.com/financeapi/forcetrigger?t=a23hqh&amp;q=ARCX%3aSPY&amp;form=skydnc</v>
    <v>Learn more on Bing</v>
  </rv>
  <rv s="1">
    <v>en-GB</v>
    <v>a23hqh</v>
    <v>268435456</v>
    <v>1</v>
    <v>Powered by Refinitiv</v>
    <v>0</v>
    <v>SPDR S&amp;P 500 ETF (ARCX:SPY)</v>
    <v>2</v>
    <v>3</v>
    <v>Finance</v>
    <v>8</v>
    <v>431.73</v>
    <v>348.11</v>
    <v>0.99839999999999995</v>
    <v>-4.6500000000000004</v>
    <v>-8.0320000000000001E-4</v>
    <v>-1.1191E-2</v>
    <v>-0.33</v>
    <v>USD</v>
    <v>NYSE Arca</v>
    <v>ARCX</v>
    <v>8.9999999999999998E-4</v>
    <v>414.82</v>
    <v>ETF</v>
    <v>45048.89952398125</v>
    <v>53</v>
    <v>407.82</v>
    <v>374827856779.72998</v>
    <v>SPDR S&amp;P 500 ETF</v>
    <v>414.77</v>
    <v>415.51</v>
    <v>410.86</v>
    <v>410.51</v>
    <v>SPY</v>
    <v>SPDR S&amp;P 500 ETF (ARCX:SPY)</v>
    <v>103746980</v>
    <v>71207008</v>
  </rv>
  <rv s="2">
    <v>54</v>
  </rv>
  <rv s="3">
    <fb>380.82</fb>
    <v>6</v>
  </rv>
  <rv s="0">
    <v>https://www.bing.com/financeapi/forcetrigger?t=a1sf3m&amp;q=ARCX%3aEWD&amp;form=skydnc</v>
    <v>Learn more on Bing</v>
  </rv>
  <rv s="1">
    <v>en-GB</v>
    <v>a1sf3m</v>
    <v>268435456</v>
    <v>1</v>
    <v>Powered by Refinitiv</v>
    <v>0</v>
    <v>iShares:MSCI Sweden (ARCX:EWD)</v>
    <v>2</v>
    <v>3</v>
    <v>Finance</v>
    <v>4</v>
    <v>37.58</v>
    <v>26.01</v>
    <v>1.1436999999999999</v>
    <v>-0.66</v>
    <v>-1.6439999999999998E-3</v>
    <v>-1.7760999999999999E-2</v>
    <v>-0.06</v>
    <v>USD</v>
    <v>NYSE Arca</v>
    <v>ARCX</v>
    <v>5.4000000000000003E-3</v>
    <v>36.64</v>
    <v>ETF</v>
    <v>45048.840277812502</v>
    <v>57</v>
    <v>36.24</v>
    <v>287534237.26999998</v>
    <v>iShares:MSCI Sweden</v>
    <v>36.64</v>
    <v>37.159999999999997</v>
    <v>36.5</v>
    <v>36.44</v>
    <v>EWD</v>
    <v>iShares:MSCI Sweden (ARCX:EWD)</v>
    <v>346339</v>
    <v>220958</v>
  </rv>
  <rv s="2">
    <v>58</v>
  </rv>
  <rv s="3">
    <fb>32.700000000000003</fb>
    <v>6</v>
  </rv>
  <rv s="0">
    <v>https://www.bing.com/financeapi/forcetrigger?t=a1rmz2&amp;q=BATS%3aEDEN&amp;form=skydnc</v>
    <v>Learn more on Bing</v>
  </rv>
  <rv s="1">
    <v>en-GB</v>
    <v>a1rmz2</v>
    <v>268435456</v>
    <v>1</v>
    <v>Powered by Refinitiv</v>
    <v>0</v>
    <v>iShares:MSCI Denmark (BATS:EDEN)</v>
    <v>2</v>
    <v>3</v>
    <v>Finance</v>
    <v>7</v>
    <v>111.35</v>
    <v>73.02</v>
    <v>1.0108999999999999</v>
    <v>-0.52</v>
    <v>3.0109999999999998E-3</v>
    <v>-4.7229999999999998E-3</v>
    <v>0.33</v>
    <v>USD</v>
    <v>CBOE BZX Exchange</v>
    <v>BATS</v>
    <v>5.3E-3</v>
    <v>109.93</v>
    <v>ETF</v>
    <v>45048.840291318753</v>
    <v>61</v>
    <v>108.8301</v>
    <v>253019770.97</v>
    <v>iShares:MSCI Denmark</v>
    <v>109.09</v>
    <v>110.1</v>
    <v>109.58</v>
    <v>109.91</v>
    <v>EDEN</v>
    <v>iShares:MSCI Denmark (BATS:EDEN)</v>
    <v>7927</v>
    <v>27394</v>
  </rv>
  <rv s="2">
    <v>62</v>
  </rv>
  <rv s="3">
    <fb>98.01</fb>
    <v>6</v>
  </rv>
  <rv s="0">
    <v>https://www.bing.com/financeapi/forcetrigger?t=a1sfkr&amp;q=ARCX%3aEWJ&amp;form=skydnc</v>
    <v>Learn more on Bing</v>
  </rv>
  <rv s="1">
    <v>en-GB</v>
    <v>a1sfkr</v>
    <v>268435456</v>
    <v>1</v>
    <v>Powered by Refinitiv</v>
    <v>0</v>
    <v>iShares:MSCI Japan (ARCX:EWJ)</v>
    <v>2</v>
    <v>3</v>
    <v>Finance</v>
    <v>4</v>
    <v>59.35</v>
    <v>47.64</v>
    <v>1.01</v>
    <v>-0.49</v>
    <v>6.8459999999999994E-4</v>
    <v>-8.3379999999999999E-3</v>
    <v>3.9899999999999998E-2</v>
    <v>USD</v>
    <v>NYSE Arca</v>
    <v>ARCX</v>
    <v>5.0000000000000001E-3</v>
    <v>58.32</v>
    <v>ETF</v>
    <v>45048.865666075784</v>
    <v>65</v>
    <v>57.91</v>
    <v>10098718642.200001</v>
    <v>iShares:MSCI Japan</v>
    <v>58.16</v>
    <v>58.77</v>
    <v>58.28</v>
    <v>58.319899999999997</v>
    <v>EWJ</v>
    <v>iShares:MSCI Japan (ARCX:EWJ)</v>
    <v>6373380</v>
    <v>5225819</v>
  </rv>
  <rv s="2">
    <v>66</v>
  </rv>
  <rv s="3">
    <fb>54.7</fb>
    <v>6</v>
  </rv>
  <rv s="0">
    <v>https://www.bing.com/financeapi/forcetrigger?t=a1s3w7&amp;q=ARCX%3aEPU&amp;form=skydnc</v>
    <v>Learn more on Bing</v>
  </rv>
  <rv s="1">
    <v>en-GB</v>
    <v>a1s3w7</v>
    <v>268435456</v>
    <v>1</v>
    <v>Powered by Refinitiv</v>
    <v>0</v>
    <v>iShares MSCI Pr &amp; Gl Exp (ARCX:EPU)</v>
    <v>2</v>
    <v>3</v>
    <v>Finance</v>
    <v>4</v>
    <v>32.32</v>
    <v>23.29</v>
    <v>0.79630000000000001</v>
    <v>-0.15</v>
    <v>8.1119999999999999E-4</v>
    <v>-4.8430000000000001E-3</v>
    <v>2.5000000000000001E-2</v>
    <v>USD</v>
    <v>NYSE Arca</v>
    <v>ARCX</v>
    <v>5.7999999999999996E-3</v>
    <v>30.87</v>
    <v>ETF</v>
    <v>45048.84027780078</v>
    <v>69</v>
    <v>30.46</v>
    <v>129191753.75</v>
    <v>iShares MSCI Pr &amp; Gl Exp</v>
    <v>30.83</v>
    <v>30.97</v>
    <v>30.82</v>
    <v>30.844999999999999</v>
    <v>EPU</v>
    <v>iShares MSCI Pr &amp; Gl Exp (ARCX:EPU)</v>
    <v>13755</v>
    <v>25714</v>
  </rv>
  <rv s="2">
    <v>70</v>
  </rv>
  <rv s="3">
    <fb>28.97</fb>
    <v>6</v>
  </rv>
  <rv s="0">
    <v>https://www.bing.com/financeapi/forcetrigger?t=a1seu2&amp;q=ARCX%3aEWA&amp;form=skydnc</v>
    <v>Learn more on Bing</v>
  </rv>
  <rv s="1">
    <v>en-GB</v>
    <v>a1seu2</v>
    <v>268435456</v>
    <v>1</v>
    <v>Powered by Refinitiv</v>
    <v>0</v>
    <v>iShares:MSCI Australia (ARCX:EWA)</v>
    <v>2</v>
    <v>3</v>
    <v>Finance</v>
    <v>4</v>
    <v>25.4</v>
    <v>19.190000000000001</v>
    <v>1.2036</v>
    <v>-0.22</v>
    <v>0</v>
    <v>-9.5359999999999993E-3</v>
    <v>0</v>
    <v>USD</v>
    <v>NYSE Arca</v>
    <v>ARCX</v>
    <v>5.0000000000000001E-3</v>
    <v>22.96</v>
    <v>ETF</v>
    <v>45048.866686678128</v>
    <v>73</v>
    <v>22.69</v>
    <v>2214393674.2399998</v>
    <v>iShares:MSCI Australia</v>
    <v>22.95</v>
    <v>23.07</v>
    <v>22.85</v>
    <v>22.85</v>
    <v>EWA</v>
    <v>iShares:MSCI Australia (ARCX:EWA)</v>
    <v>1290545</v>
    <v>2159223</v>
  </rv>
  <rv s="2">
    <v>74</v>
  </rv>
  <rv s="3">
    <fb>21.97</fb>
    <v>6</v>
  </rv>
  <rv s="0">
    <v>https://www.bing.com/financeapi/forcetrigger?t=a1zsm7&amp;q=ARCX%3aPGAL&amp;form=skydnc</v>
    <v>Learn more on Bing</v>
  </rv>
  <rv s="1">
    <v>en-GB</v>
    <v>a1zsm7</v>
    <v>268435456</v>
    <v>1</v>
    <v>Powered by Refinitiv</v>
    <v>0</v>
    <v>Glbl X MSCI Portugal (ARCX:PGAL)</v>
    <v>2</v>
    <v>3</v>
    <v>Finance</v>
    <v>4</v>
    <v>11.591900000000001</v>
    <v>8.35</v>
    <v>1.0387</v>
    <v>-0.19</v>
    <v>3.666E-3</v>
    <v>-1.7117E-2</v>
    <v>0.04</v>
    <v>USD</v>
    <v>NYSE Arca</v>
    <v>ARCX</v>
    <v>6.0999999999999995E-3</v>
    <v>10.93</v>
    <v>ETF</v>
    <v>45048.840277812502</v>
    <v>77</v>
    <v>10.899900000000001</v>
    <v>14885700</v>
    <v>Glbl X MSCI Portugal</v>
    <v>10.9001</v>
    <v>11.1</v>
    <v>10.91</v>
    <v>10.95</v>
    <v>PGAL</v>
    <v>Glbl X MSCI Portugal (ARCX:PGAL)</v>
    <v>6741</v>
    <v>39813</v>
  </rv>
  <rv s="2">
    <v>78</v>
  </rv>
  <rv s="3">
    <fb>10.119999999999999</fb>
    <v>6</v>
  </rv>
  <rv s="0">
    <v>https://www.bing.com/financeapi/forcetrigger?t=a1s1rw&amp;q=XNAS%3aENZL&amp;form=skydnc</v>
    <v>Learn more on Bing</v>
  </rv>
  <rv s="1">
    <v>en-GB</v>
    <v>a1s1rw</v>
    <v>268435456</v>
    <v>1</v>
    <v>Powered by Refinitiv</v>
    <v>0</v>
    <v>iShares:MSCI New Zlnd (XNAS:ENZL)</v>
    <v>2</v>
    <v>3</v>
    <v>Finance</v>
    <v>4</v>
    <v>53.35</v>
    <v>39.5</v>
    <v>1.0058</v>
    <v>0.1041</v>
    <v>0</v>
    <v>2.0930000000000002E-3</v>
    <v>0</v>
    <v>USD</v>
    <v>Nasdaq Stock Market</v>
    <v>XNAS</v>
    <v>5.0000000000000001E-3</v>
    <v>49.91</v>
    <v>ETF</v>
    <v>45048.843750185159</v>
    <v>81</v>
    <v>49.52</v>
    <v>117765287.86</v>
    <v>iShares:MSCI New Zlnd</v>
    <v>49.91</v>
    <v>49.745899999999999</v>
    <v>49.85</v>
    <v>49.85</v>
    <v>ENZL</v>
    <v>iShares:MSCI New Zlnd (XNAS:ENZL)</v>
    <v>32090</v>
    <v>23755</v>
  </rv>
  <rv s="2">
    <v>82</v>
  </rv>
  <rv s="3">
    <fb>47.86</fb>
    <v>6</v>
  </rv>
  <rv s="0">
    <v>https://www.bing.com/financeapi/forcetrigger?t=a1s2u2&amp;q=ARCX%3aEPHE&amp;form=skydnc</v>
    <v>Learn more on Bing</v>
  </rv>
  <rv s="1">
    <v>en-GB</v>
    <v>a1s2u2</v>
    <v>268435456</v>
    <v>1</v>
    <v>Powered by Refinitiv</v>
    <v>0</v>
    <v>iShares:MSCI Philippines (ARCX:EPHE)</v>
    <v>2</v>
    <v>3</v>
    <v>Finance</v>
    <v>4</v>
    <v>29.59</v>
    <v>22.07</v>
    <v>0.95569999999999999</v>
    <v>0.06</v>
    <v>-1.9681000000000001E-2</v>
    <v>2.2330000000000002E-3</v>
    <v>-0.53</v>
    <v>USD</v>
    <v>NYSE Arca</v>
    <v>ARCX</v>
    <v>5.7999999999999996E-3</v>
    <v>27.17</v>
    <v>ETF</v>
    <v>45048.840277812502</v>
    <v>85</v>
    <v>26.765000000000001</v>
    <v>120587353.22</v>
    <v>iShares:MSCI Philippines</v>
    <v>26.93</v>
    <v>26.87</v>
    <v>26.93</v>
    <v>26.4</v>
    <v>EPHE</v>
    <v>iShares:MSCI Philippines (ARCX:EPHE)</v>
    <v>62636</v>
    <v>191132</v>
  </rv>
  <rv s="2">
    <v>86</v>
  </rv>
  <rv s="3">
    <fb>26.54</fb>
    <v>6</v>
  </rv>
  <rv s="0">
    <v>https://www.bing.com/financeapi/forcetrigger?t=a1xdsm&amp;q=XNAS%3aMCHI&amp;form=skydnc</v>
    <v>Learn more on Bing</v>
  </rv>
  <rv s="1">
    <v>en-GB</v>
    <v>a1xdsm</v>
    <v>268435456</v>
    <v>1</v>
    <v>Powered by Refinitiv</v>
    <v>0</v>
    <v>iShares:MSCI China (XNAS:MCHI)</v>
    <v>2</v>
    <v>3</v>
    <v>Finance</v>
    <v>8</v>
    <v>57.08</v>
    <v>35.020000000000003</v>
    <v>1.159</v>
    <v>-0.87</v>
    <v>0</v>
    <v>-1.8304000000000001E-2</v>
    <v>0</v>
    <v>USD</v>
    <v>Nasdaq Stock Market</v>
    <v>XNAS</v>
    <v>5.7999999999999996E-3</v>
    <v>47.11</v>
    <v>ETF</v>
    <v>45048.894876110935</v>
    <v>89</v>
    <v>46.395000000000003</v>
    <v>8279487258.75</v>
    <v>iShares:MSCI China</v>
    <v>47.11</v>
    <v>47.53</v>
    <v>46.66</v>
    <v>46.66</v>
    <v>MCHI</v>
    <v>iShares:MSCI China (XNAS:MCHI)</v>
    <v>3199838</v>
    <v>3716278</v>
  </rv>
  <rv s="2">
    <v>90</v>
  </rv>
  <rv s="3">
    <fb>49.11</fb>
    <v>6</v>
  </rv>
  <rv s="0">
    <v>https://www.bing.com/financeapi/forcetrigger?t=a1wnz2&amp;q=ARCX%3aKSA&amp;form=skydnc</v>
    <v>Learn more on Bing</v>
  </rv>
  <rv s="1">
    <v>en-GB</v>
    <v>a1wnz2</v>
    <v>268435456</v>
    <v>1</v>
    <v>Powered by Refinitiv</v>
    <v>0</v>
    <v>iShares:MSCI S Arabia (ARCX:KSA)</v>
    <v>2</v>
    <v>3</v>
    <v>Finance</v>
    <v>4</v>
    <v>50.85</v>
    <v>35.78</v>
    <v>0.59109999999999996</v>
    <v>-0.53</v>
    <v>-2.3238999999999999E-2</v>
    <v>-1.2932999999999998E-2</v>
    <v>-0.94</v>
    <v>USD</v>
    <v>NYSE Arca</v>
    <v>ARCX</v>
    <v>7.4000000000000003E-3</v>
    <v>40.86</v>
    <v>ETF</v>
    <v>45048.840361423434</v>
    <v>93</v>
    <v>40.299999999999997</v>
    <v>942491345.69000006</v>
    <v>iShares:MSCI S Arabia</v>
    <v>40.86</v>
    <v>40.98</v>
    <v>40.450000000000003</v>
    <v>39.51</v>
    <v>KSA</v>
    <v>iShares:MSCI S Arabia (ARCX:KSA)</v>
    <v>849903</v>
    <v>419240</v>
  </rv>
  <rv s="2">
    <v>94</v>
  </rv>
  <rv s="3">
    <fb>38.46</fb>
    <v>6</v>
  </rv>
  <rv s="0">
    <v>https://www.bing.com/financeapi/forcetrigger?t=a25g2w&amp;q=BATS%3aVNM&amp;form=skydnc</v>
    <v>Learn more on Bing</v>
  </rv>
  <rv s="1">
    <v>en-GB</v>
    <v>a25g2w</v>
    <v>268435456</v>
    <v>1</v>
    <v>Powered by Refinitiv</v>
    <v>0</v>
    <v>VanEck:Vietnam (BATS:VNM)</v>
    <v>2</v>
    <v>3</v>
    <v>Finance</v>
    <v>7</v>
    <v>17.225100000000001</v>
    <v>10.726900000000001</v>
    <v>1.4069</v>
    <v>-0.1</v>
    <v>-3.3470000000000001E-3</v>
    <v>-8.2989999999999991E-3</v>
    <v>-0.04</v>
    <v>USD</v>
    <v>CBOE BZX Exchange</v>
    <v>BATS</v>
    <v>6.0000000000000001E-3</v>
    <v>12.085000000000001</v>
    <v>ETF</v>
    <v>45048.84032365703</v>
    <v>97</v>
    <v>11.92</v>
    <v>494666143.95999998</v>
    <v>VanEck:Vietnam</v>
    <v>12</v>
    <v>12.05</v>
    <v>11.95</v>
    <v>11.91</v>
    <v>VNM</v>
    <v>VanEck:Vietnam (BATS:VNM)</v>
    <v>517027</v>
    <v>589370</v>
  </rv>
  <rv s="2">
    <v>98</v>
  </rv>
  <rv s="3">
    <fb>12.31</fb>
    <v>6</v>
  </rv>
  <rv s="0">
    <v>https://www.bing.com/financeapi/forcetrigger?t=a1s36h&amp;q=ARCX%3aEPOL&amp;form=skydnc</v>
    <v>Learn more on Bing</v>
  </rv>
  <rv s="1">
    <v>en-GB</v>
    <v>a1s36h</v>
    <v>268435456</v>
    <v>1</v>
    <v>Powered by Refinitiv</v>
    <v>0</v>
    <v>iShares:MSCI Poland (ARCX:EPOL)</v>
    <v>2</v>
    <v>3</v>
    <v>Finance</v>
    <v>4</v>
    <v>17.96</v>
    <v>10.45</v>
    <v>1.6223000000000001</v>
    <v>0</v>
    <v>-2.281E-3</v>
    <v>0</v>
    <v>-0.04</v>
    <v>USD</v>
    <v>NYSE Arca</v>
    <v>ARCX</v>
    <v>6.5000000000000006E-3</v>
    <v>17.7</v>
    <v>ETF</v>
    <v>45048.84027780078</v>
    <v>101</v>
    <v>17.414999999999999</v>
    <v>206392246.43000001</v>
    <v>iShares:MSCI Poland</v>
    <v>17.670000000000002</v>
    <v>17.54</v>
    <v>17.54</v>
    <v>17.5</v>
    <v>EPOL</v>
    <v>iShares:MSCI Poland (ARCX:EPOL)</v>
    <v>419371</v>
    <v>238404</v>
  </rv>
  <rv s="2">
    <v>102</v>
  </rv>
  <rv s="3">
    <fb>15.7</fb>
    <v>6</v>
  </rv>
  <rv s="0">
    <v>https://www.bing.com/financeapi/forcetrigger?t=a1rtzr&amp;q=ARCX%3aEIS&amp;form=skydnc</v>
    <v>Learn more on Bing</v>
  </rv>
  <rv s="1">
    <v>en-GB</v>
    <v>a1rtzr</v>
    <v>268435456</v>
    <v>1</v>
    <v>Powered by Refinitiv</v>
    <v>0</v>
    <v>iShares:MSCI Israel (ARCX:EIS)</v>
    <v>2</v>
    <v>3</v>
    <v>Finance</v>
    <v>4</v>
    <v>70.424999999999997</v>
    <v>52.37</v>
    <v>0.91510000000000002</v>
    <v>-0.37540000000000001</v>
    <v>-2.6388999999999999E-2</v>
    <v>-6.9320000000000007E-3</v>
    <v>-1.4192</v>
    <v>USD</v>
    <v>NYSE Arca</v>
    <v>ARCX</v>
    <v>5.7999999999999996E-3</v>
    <v>54.18</v>
    <v>ETF</v>
    <v>45048.84027780078</v>
    <v>105</v>
    <v>53.66</v>
    <v>153668450.65000001</v>
    <v>iShares:MSCI Israel</v>
    <v>54.18</v>
    <v>54.154600000000002</v>
    <v>53.779200000000003</v>
    <v>52.36</v>
    <v>EIS</v>
    <v>iShares:MSCI Israel (ARCX:EIS)</v>
    <v>8600</v>
    <v>29026</v>
  </rv>
  <rv s="2">
    <v>106</v>
  </rv>
  <rv s="3">
    <fb>56.08</fb>
    <v>6</v>
  </rv>
  <rv s="0">
    <v>https://www.bing.com/financeapi/forcetrigger?t=a21jqh&amp;q=XNAS%3aQAT&amp;form=skydnc</v>
    <v>Learn more on Bing</v>
  </rv>
  <rv s="1">
    <v>en-GB</v>
    <v>a21jqh</v>
    <v>268435456</v>
    <v>1</v>
    <v>Powered by Refinitiv</v>
    <v>0</v>
    <v>iShares:MSCI Qatar (XNAS:QAT)</v>
    <v>2</v>
    <v>3</v>
    <v>Finance</v>
    <v>4</v>
    <v>24.21</v>
    <v>17.100000000000001</v>
    <v>0.39410000000000001</v>
    <v>-0.05</v>
    <v>0</v>
    <v>-2.6850000000000003E-3</v>
    <v>0</v>
    <v>USD</v>
    <v>Nasdaq Stock Market</v>
    <v>XNAS</v>
    <v>5.7999999999999996E-3</v>
    <v>18.6158</v>
    <v>ETF</v>
    <v>45048.843750046093</v>
    <v>109</v>
    <v>18.440000000000001</v>
    <v>69044174.409999996</v>
    <v>iShares:MSCI Qatar</v>
    <v>18.440000000000001</v>
    <v>18.62</v>
    <v>18.57</v>
    <v>18.57</v>
    <v>QAT</v>
    <v>iShares:MSCI Qatar (XNAS:QAT)</v>
    <v>148352</v>
    <v>17894</v>
  </rv>
  <rv s="2">
    <v>110</v>
  </rv>
  <rv s="3">
    <fb>18.63</fb>
    <v>6</v>
  </rv>
  <rv s="0">
    <v>https://www.bing.com/financeapi/forcetrigger?t=a1sftc&amp;q=ARCX%3aEWM&amp;form=skydnc</v>
    <v>Learn more on Bing</v>
  </rv>
  <rv s="1">
    <v>en-GB</v>
    <v>a1sftc</v>
    <v>268435456</v>
    <v>1</v>
    <v>Powered by Refinitiv</v>
    <v>0</v>
    <v>iShares:MSCI Malaysia (ARCX:EWM)</v>
    <v>2</v>
    <v>3</v>
    <v>Finance</v>
    <v>4</v>
    <v>25.09</v>
    <v>19.600000000000001</v>
    <v>0.73150000000000004</v>
    <v>0.11</v>
    <v>-1.5539000000000001E-2</v>
    <v>5.0529999999999993E-3</v>
    <v>-0.34</v>
    <v>USD</v>
    <v>NYSE Arca</v>
    <v>ARCX</v>
    <v>5.0000000000000001E-3</v>
    <v>21.88</v>
    <v>ETF</v>
    <v>45048.840277812502</v>
    <v>113</v>
    <v>21.774999999999999</v>
    <v>230861793.87</v>
    <v>iShares:MSCI Malaysia</v>
    <v>21.88</v>
    <v>21.77</v>
    <v>21.88</v>
    <v>21.54</v>
    <v>EWM</v>
    <v>iShares:MSCI Malaysia (ARCX:EWM)</v>
    <v>331361</v>
    <v>217787</v>
  </rv>
  <rv s="2">
    <v>114</v>
  </rv>
  <rv s="3">
    <fb>22.58</fb>
    <v>6</v>
  </rv>
  <rv s="0">
    <v>https://www.bing.com/financeapi/forcetrigger?t=a1uebh&amp;q=ARCX%3aGXG&amp;form=skydnc</v>
    <v>Learn more on Bing</v>
  </rv>
  <rv s="1">
    <v>en-GB</v>
    <v>a1uebh</v>
    <v>268435456</v>
    <v>1</v>
    <v>Powered by Refinitiv</v>
    <v>0</v>
    <v>Glbl X MSCI Colombia ETF (ARCX:GXG)</v>
    <v>2</v>
    <v>3</v>
    <v>Finance</v>
    <v>4</v>
    <v>34.74</v>
    <v>17.52</v>
    <v>0.77380000000000004</v>
    <v>-0.52800000000000002</v>
    <v>4.1660000000000004E-4</v>
    <v>-2.6761E-2</v>
    <v>8.0000000000000002E-3</v>
    <v>USD</v>
    <v>NYSE Arca</v>
    <v>ARCX</v>
    <v>6.1999999999999998E-3</v>
    <v>19.690000000000001</v>
    <v>ETF</v>
    <v>45048.840277812502</v>
    <v>117</v>
    <v>19.18</v>
    <v>27236786.16</v>
    <v>Glbl X MSCI Colombia ETF</v>
    <v>19.690000000000001</v>
    <v>19.73</v>
    <v>19.202000000000002</v>
    <v>19.21</v>
    <v>GXG</v>
    <v>Glbl X MSCI Colombia ETF (ARCX:GXG)</v>
    <v>20379</v>
    <v>15877</v>
  </rv>
  <rv s="2">
    <v>118</v>
  </rv>
  <rv s="3">
    <fb>19.760000000000002</fb>
    <v>6</v>
  </rv>
  <rv s="0">
    <v>https://www.bing.com/financeapi/forcetrigger?t=a1ue8m&amp;q=ARCX%3aNORW&amp;form=skydnc</v>
    <v>Learn more on Bing</v>
  </rv>
  <rv s="1">
    <v>en-GB</v>
    <v>a1ue8m</v>
    <v>268435456</v>
    <v>1</v>
    <v>Powered by Refinitiv</v>
    <v>0</v>
    <v>Glbl X MSCI Norway ETF (ARCX:NORW)</v>
    <v>2</v>
    <v>3</v>
    <v>Finance</v>
    <v>4</v>
    <v>30.62</v>
    <v>21.72</v>
    <v>1.4762999999999999</v>
    <v>-0.46</v>
    <v>-8.3680000000000007E-4</v>
    <v>-1.8883E-2</v>
    <v>-0.02</v>
    <v>USD</v>
    <v>NYSE Arca</v>
    <v>ARCX</v>
    <v>5.0000000000000001E-3</v>
    <v>24.2</v>
    <v>ETF</v>
    <v>45048.84027780078</v>
    <v>121</v>
    <v>23.8</v>
    <v>59175600</v>
    <v>Glbl X MSCI Norway ETF</v>
    <v>24.2</v>
    <v>24.36</v>
    <v>23.9</v>
    <v>23.88</v>
    <v>NORW</v>
    <v>Glbl X MSCI Norway ETF (ARCX:NORW)</v>
    <v>4460</v>
    <v>21693</v>
  </rv>
  <rv s="2">
    <v>122</v>
  </rv>
  <rv s="3">
    <fb>24.952500000000001</fb>
    <v>6</v>
  </rv>
  <rv s="0">
    <v>https://www.bing.com/financeapi/forcetrigger?t=a1sjf2&amp;q=ARCX%3aEZA&amp;form=skydnc</v>
    <v>Learn more on Bing</v>
  </rv>
  <rv s="1">
    <v>en-GB</v>
    <v>a1sjf2</v>
    <v>268435456</v>
    <v>1</v>
    <v>Powered by Refinitiv</v>
    <v>0</v>
    <v>iShares:MSCI S Africa (ARCX:EZA)</v>
    <v>2</v>
    <v>3</v>
    <v>Finance</v>
    <v>4</v>
    <v>49.2</v>
    <v>35.630000000000003</v>
    <v>1.2678</v>
    <v>-0.43</v>
    <v>-5.4459999999999995E-3</v>
    <v>-1.008E-2</v>
    <v>-0.23</v>
    <v>USD</v>
    <v>NYSE Arca</v>
    <v>ARCX</v>
    <v>5.7999999999999996E-3</v>
    <v>42.44</v>
    <v>ETF</v>
    <v>45048.845839467191</v>
    <v>125</v>
    <v>41.76</v>
    <v>355578650.89999998</v>
    <v>iShares:MSCI S Africa</v>
    <v>42.27</v>
    <v>42.66</v>
    <v>42.23</v>
    <v>42</v>
    <v>EZA</v>
    <v>iShares:MSCI S Africa (ARCX:EZA)</v>
    <v>121568</v>
    <v>201286</v>
  </rv>
  <rv s="2">
    <v>126</v>
  </rv>
  <rv s="3">
    <fb>43.74</fb>
    <v>6</v>
  </rv>
  <rv s="0">
    <v>https://www.bing.com/financeapi/forcetrigger?t=a2478m&amp;q=ARCX%3aTHD&amp;form=skydnc</v>
    <v>Learn more on Bing</v>
  </rv>
  <rv s="1">
    <v>en-GB</v>
    <v>a2478m</v>
    <v>268435456</v>
    <v>1</v>
    <v>Powered by Refinitiv</v>
    <v>0</v>
    <v>iShares:MSCI Thai (ARCX:THD)</v>
    <v>2</v>
    <v>3</v>
    <v>Finance</v>
    <v>4</v>
    <v>80.790000000000006</v>
    <v>62.2</v>
    <v>1.0885</v>
    <v>0.26</v>
    <v>-1.6971E-2</v>
    <v>3.6909999999999998E-3</v>
    <v>-1.2</v>
    <v>USD</v>
    <v>NYSE Arca</v>
    <v>ARCX</v>
    <v>5.7999999999999996E-3</v>
    <v>70.75</v>
    <v>ETF</v>
    <v>45048.840277812502</v>
    <v>129</v>
    <v>70.2</v>
    <v>337160413.74000001</v>
    <v>iShares:MSCI Thai</v>
    <v>70.569999999999993</v>
    <v>70.45</v>
    <v>70.709999999999994</v>
    <v>69.510000000000005</v>
    <v>THD</v>
    <v>iShares:MSCI Thai (ARCX:THD)</v>
    <v>184999</v>
    <v>108482</v>
  </rv>
  <rv s="2">
    <v>130</v>
  </rv>
  <rv s="3">
    <fb>76.09</fb>
    <v>6</v>
  </rv>
  <rv s="0">
    <v>https://www.bing.com/financeapi/forcetrigger?t=a1sff2&amp;q=ARCX%3aEWH&amp;form=skydnc</v>
    <v>Learn more on Bing</v>
  </rv>
  <rv s="1">
    <v>en-GB</v>
    <v>a1sff2</v>
    <v>268435456</v>
    <v>1</v>
    <v>Powered by Refinitiv</v>
    <v>0</v>
    <v>iShares:MSCI Hong Kong (ARCX:EWH)</v>
    <v>2</v>
    <v>3</v>
    <v>Finance</v>
    <v>4</v>
    <v>22.65</v>
    <v>16.04</v>
    <v>0.77190000000000003</v>
    <v>-0.36</v>
    <v>3.9119999999999997E-3</v>
    <v>-1.7298999999999998E-2</v>
    <v>0.08</v>
    <v>USD</v>
    <v>NYSE Arca</v>
    <v>ARCX</v>
    <v>5.0000000000000001E-3</v>
    <v>20.59</v>
    <v>ETF</v>
    <v>45048.865982835159</v>
    <v>133</v>
    <v>20.414999999999999</v>
    <v>794133746.53999996</v>
    <v>iShares:MSCI Hong Kong</v>
    <v>20.59</v>
    <v>20.81</v>
    <v>20.45</v>
    <v>20.53</v>
    <v>EWH</v>
    <v>iShares:MSCI Hong Kong (ARCX:EWH)</v>
    <v>2571447</v>
    <v>2185709</v>
  </rv>
  <rv s="2">
    <v>134</v>
  </rv>
  <rv s="3">
    <fb>21.52</fb>
    <v>6</v>
  </rv>
  <rv s="0">
    <v>https://www.bing.com/financeapi/forcetrigger?t=a1vjec&amp;q=BATS%3aINDA&amp;form=skydnc</v>
    <v>Learn more on Bing</v>
  </rv>
  <rv s="1">
    <v>en-GB</v>
    <v>a1vjec</v>
    <v>268435456</v>
    <v>1</v>
    <v>Powered by Refinitiv</v>
    <v>0</v>
    <v>iShares:MSCI India (BATS:INDA)</v>
    <v>2</v>
    <v>3</v>
    <v>Finance</v>
    <v>7</v>
    <v>44.48</v>
    <v>37.765000000000001</v>
    <v>0.89480000000000004</v>
    <v>-0.06</v>
    <v>0</v>
    <v>-1.459E-3</v>
    <v>0</v>
    <v>USD</v>
    <v>CBOE BZX Exchange</v>
    <v>BATS</v>
    <v>6.8000000000000005E-3</v>
    <v>41.15</v>
    <v>ETF</v>
    <v>45048.887944849215</v>
    <v>137</v>
    <v>40.924999999999997</v>
    <v>4713143202.8299999</v>
    <v>iShares:MSCI India</v>
    <v>41.15</v>
    <v>41.12</v>
    <v>41.06</v>
    <v>41.06</v>
    <v>INDA</v>
    <v>iShares:MSCI India (BATS:INDA)</v>
    <v>3015827</v>
    <v>1535005</v>
  </rv>
  <rv s="2">
    <v>138</v>
  </rv>
  <rv s="3">
    <fb>41.9</fb>
    <v>6</v>
  </rv>
  <rv s="0">
    <v>https://www.bing.com/financeapi/forcetrigger?t=a24qhw&amp;q=XNAS%3aUAE&amp;form=skydnc</v>
    <v>Learn more on Bing</v>
  </rv>
  <rv s="1">
    <v>en-GB</v>
    <v>a24qhw</v>
    <v>268435456</v>
    <v>1</v>
    <v>Powered by Refinitiv</v>
    <v>0</v>
    <v>iShares:MSCI UAE (XNAS:UAE)</v>
    <v>2</v>
    <v>3</v>
    <v>Finance</v>
    <v>4</v>
    <v>18.95</v>
    <v>13.54</v>
    <v>0.49220000000000003</v>
    <v>-0.15</v>
    <v>0</v>
    <v>-9.868E-3</v>
    <v>0</v>
    <v>USD</v>
    <v>Nasdaq Stock Market</v>
    <v>XNAS</v>
    <v>5.7999999999999996E-3</v>
    <v>15.14</v>
    <v>ETF</v>
    <v>45048.843750185159</v>
    <v>141</v>
    <v>14.99</v>
    <v>37970590.07</v>
    <v>iShares:MSCI UAE</v>
    <v>15.14</v>
    <v>15.2</v>
    <v>15.05</v>
    <v>15.05</v>
    <v>UAE</v>
    <v>iShares:MSCI UAE (XNAS:UAE)</v>
    <v>10256</v>
    <v>30188</v>
  </rv>
  <rv s="2">
    <v>142</v>
  </rv>
  <rv s="3">
    <fb>15.09</fb>
    <v>6</v>
  </rv>
  <rv s="0">
    <v>https://www.bing.com/financeapi/forcetrigger?t=a1rsp2&amp;q=ARCX%3aEGPT&amp;form=skydnc</v>
    <v>Learn more on Bing</v>
  </rv>
  <rv s="1">
    <v>en-GB</v>
    <v>a1rsp2</v>
    <v>268435456</v>
    <v>1</v>
    <v>Powered by Refinitiv</v>
    <v>0</v>
    <v>VanEck:Egypt Index (ARCX:EGPT)</v>
    <v>2</v>
    <v>3</v>
    <v>Finance</v>
    <v>4</v>
    <v>21.7</v>
    <v>15.73</v>
    <v>0.44190000000000002</v>
    <v>-0.27</v>
    <v>-5.3220000000000003E-4</v>
    <v>-1.4166000000000002E-2</v>
    <v>-0.01</v>
    <v>USD</v>
    <v>NYSE Arca</v>
    <v>ARCX</v>
    <v>9.3999999999999986E-3</v>
    <v>19.03</v>
    <v>ETF</v>
    <v>45048.84027780078</v>
    <v>145</v>
    <v>18.71</v>
    <v>16670260.08</v>
    <v>VanEck:Egypt Index</v>
    <v>18.71</v>
    <v>19.059999999999999</v>
    <v>18.79</v>
    <v>18.78</v>
    <v>EGPT</v>
    <v>VanEck:Egypt Index (ARCX:EGPT)</v>
    <v>3840</v>
    <v>16916</v>
  </rv>
  <rv s="2">
    <v>146</v>
  </rv>
  <rv s="3">
    <fb>20.8</fb>
    <v>6</v>
  </rv>
  <rv s="0">
    <v>https://www.bing.com/financeapi/forcetrigger?t=a1zgar&amp;q=ARCX%3aPAK&amp;form=skydnc</v>
    <v>Learn more on Bing</v>
  </rv>
  <rv s="1">
    <v>en-GB</v>
    <v>a1zgar</v>
    <v>268435456</v>
    <v>1</v>
    <v>Powered by Refinitiv</v>
    <v>0</v>
    <v>Glbl X MSCI Pakistan ETF (ARCX:PAK)</v>
    <v>2</v>
    <v>3</v>
    <v>Finance</v>
    <v>4</v>
    <v>22.62</v>
    <v>12.3</v>
    <v>0.51290000000000002</v>
    <v>3.4299999999999997E-2</v>
    <v>-6.7910000000000002E-3</v>
    <v>2.6150000000000001E-3</v>
    <v>-8.9300000000000004E-2</v>
    <v>USD</v>
    <v>NYSE Arca</v>
    <v>ARCX</v>
    <v>8.0000000000000002E-3</v>
    <v>13.24</v>
    <v>ETF</v>
    <v>45048.840277812502</v>
    <v>149</v>
    <v>13.07</v>
    <v>16342200</v>
    <v>Glbl X MSCI Pakistan ETF</v>
    <v>13.24</v>
    <v>13.115</v>
    <v>13.1493</v>
    <v>13.06</v>
    <v>PAK</v>
    <v>Glbl X MSCI Pakistan ETF (ARCX:PAK)</v>
    <v>19949</v>
    <v>9669</v>
  </rv>
  <rv s="2">
    <v>150</v>
  </rv>
  <rv s="3">
    <fb>14.87</fb>
    <v>6</v>
  </rv>
  <rv s="0">
    <v>https://www.bing.com/financeapi/forcetrigger?t=a24mz2&amp;q=XNAS%3aTUR&amp;form=skydnc</v>
    <v>Learn more on Bing</v>
  </rv>
  <rv s="1">
    <v>en-GB</v>
    <v>a24mz2</v>
    <v>268435456</v>
    <v>1</v>
    <v>Powered by Refinitiv</v>
    <v>0</v>
    <v>iShares:MSCI Turkey (XNAS:TUR)</v>
    <v>2</v>
    <v>3</v>
    <v>Finance</v>
    <v>4</v>
    <v>38.1738</v>
    <v>17.77</v>
    <v>0.83020000000000005</v>
    <v>-0.59</v>
    <v>4.5274000000000002E-2</v>
    <v>-1.9125E-2</v>
    <v>1.37</v>
    <v>USD</v>
    <v>Nasdaq Stock Market</v>
    <v>XNAS</v>
    <v>5.7999999999999996E-3</v>
    <v>30.83</v>
    <v>ETF</v>
    <v>45048.846954409375</v>
    <v>153</v>
    <v>30.04</v>
    <v>258930041.84999999</v>
    <v>iShares:MSCI Turkey</v>
    <v>30.82</v>
    <v>30.85</v>
    <v>30.26</v>
    <v>31.63</v>
    <v>TUR</v>
    <v>iShares:MSCI Turkey (XNAS:TUR)</v>
    <v>501619</v>
    <v>306310</v>
  </rv>
  <rv s="2">
    <v>154</v>
  </rv>
  <rv s="3">
    <fb>37.76</fb>
    <v>6</v>
  </rv>
  <rv s="4">
    <v>en-GB</v>
    <v>av932w</v>
    <v>268435456</v>
    <v>1</v>
    <v>Powered by Refinitiv</v>
    <v>9</v>
    <v>EUR/USD</v>
    <v>10</v>
    <v>11</v>
    <v>Finance</v>
    <v>12</v>
    <v>1.1094999999999999</v>
    <v>0.95340000000000003</v>
    <v>2.0000000000000001E-4</v>
    <v>1.8180000000000003E-4</v>
    <v>USD</v>
    <v>EUR</v>
    <v>1.1003000000000001</v>
    <v>Currency Pair</v>
    <v>45048.899594907409</v>
    <v>1.1001000000000001</v>
    <v>Euro/US Dollar FX Spot Rate</v>
    <v>1.0998000000000001</v>
    <v>1.0999000000000001</v>
    <v>1.1001000000000001</v>
    <v>EURUSD</v>
    <v>EUR/USD</v>
  </rv>
  <rv s="2">
    <v>157</v>
  </rv>
  <rv s="3">
    <fb>44928</fb>
    <v>5</v>
  </rv>
  <rv s="3">
    <fb>1.0662</fb>
    <v>6</v>
  </rv>
  <rv s="4">
    <v>en-GB</v>
    <v>av3wnm</v>
    <v>268435456</v>
    <v>1</v>
    <v>Powered by Refinitiv</v>
    <v>9</v>
    <v>CAD/USD</v>
    <v>10</v>
    <v>11</v>
    <v>Finance</v>
    <v>12</v>
    <v>0.79879999999999995</v>
    <v>0.71530000000000005</v>
    <v>0</v>
    <v>0</v>
    <v>USD</v>
    <v>CAD</v>
    <v>0.73419999999999996</v>
    <v>Currency Pair</v>
    <v>45048.899548611109</v>
    <v>0.7339</v>
    <v>Canadian Dollar/US Dollar FX Cross Rate</v>
    <v>0.7339</v>
    <v>0.73380000000000001</v>
    <v>0.73380000000000001</v>
    <v>CADUSD</v>
    <v>CAD/USD</v>
  </rv>
  <rv s="2">
    <v>161</v>
  </rv>
  <rv s="3">
    <fb>0.73660000000000003</fb>
    <v>6</v>
  </rv>
  <rv s="4">
    <v>en-GB</v>
    <v>auxr9c</v>
    <v>268435456</v>
    <v>1</v>
    <v>Powered by Refinitiv</v>
    <v>9</v>
    <v>AUD/USD</v>
    <v>10</v>
    <v>11</v>
    <v>Finance</v>
    <v>12</v>
    <v>0.72819999999999996</v>
    <v>0.6169</v>
    <v>1E-4</v>
    <v>1.5010000000000002E-4</v>
    <v>USD</v>
    <v>AUD</v>
    <v>0.66639999999999999</v>
    <v>Currency Pair</v>
    <v>45048.899618055555</v>
    <v>0.66620000000000001</v>
    <v>Australian Dollar/US Dollar FX Spot Rate</v>
    <v>0.66610000000000003</v>
    <v>0.66610000000000003</v>
    <v>0.66620000000000001</v>
    <v>AUDUSD</v>
    <v>AUD/USD</v>
  </rv>
  <rv s="2">
    <v>164</v>
  </rv>
  <rv s="3">
    <fb>0.68020000000000003</fb>
    <v>6</v>
  </rv>
  <rv s="4">
    <v>en-GB</v>
    <v>avmpm7</v>
    <v>268435456</v>
    <v>1</v>
    <v>Powered by Refinitiv</v>
    <v>9</v>
    <v>NZD/USD</v>
    <v>10</v>
    <v>11</v>
    <v>Finance</v>
    <v>12</v>
    <v>0.65910000000000002</v>
    <v>0.55100000000000005</v>
    <v>-1E-4</v>
    <v>-1.6109999999999999E-4</v>
    <v>USD</v>
    <v>NZD</v>
    <v>0.62180000000000002</v>
    <v>Currency Pair</v>
    <v>45048.899548611109</v>
    <v>0.62070000000000003</v>
    <v>New Zealand Dollar/US Dollar FX Spot Rate</v>
    <v>0.621</v>
    <v>0.62070000000000003</v>
    <v>0.62060000000000004</v>
    <v>NZDUSD</v>
    <v>NZD/USD</v>
  </rv>
  <rv s="2">
    <v>167</v>
  </rv>
  <rv s="3">
    <fb>0.63139999999999996</fb>
    <v>6</v>
  </rv>
  <rv s="4">
    <v>en-GB</v>
    <v>avv7r7</v>
    <v>268435456</v>
    <v>1</v>
    <v>Powered by Refinitiv</v>
    <v>9</v>
    <v>CHF/USD</v>
    <v>10</v>
    <v>11</v>
    <v>Finance</v>
    <v>12</v>
    <v>1.1295999999999999</v>
    <v>0.98499999999999999</v>
    <v>2.9999999999999997E-4</v>
    <v>2.6800000000000001E-4</v>
    <v>USD</v>
    <v>CHF</v>
    <v>1.1198999999999999</v>
    <v>Currency Pair</v>
    <v>45048.899618055555</v>
    <v>1.1194</v>
    <v>Swiss Franc/US Dollar FX Cross Rate</v>
    <v>1.1194</v>
    <v>1.1193</v>
    <v>1.1195999999999999</v>
    <v>CHFUSD</v>
    <v>CHF/USD</v>
  </rv>
  <rv s="2">
    <v>170</v>
  </rv>
  <rv s="3">
    <fb>1.0806</fb>
    <v>6</v>
  </rv>
  <rv s="4">
    <v>en-GB</v>
    <v>avyjhw</v>
    <v>268435456</v>
    <v>1</v>
    <v>Powered by Refinitiv</v>
    <v>9</v>
    <v>GBP/USD</v>
    <v>10</v>
    <v>11</v>
    <v>Finance</v>
    <v>12</v>
    <v>1.2665999999999999</v>
    <v>1.0382</v>
    <v>1E-4</v>
    <v>8.0230000000000009E-5</v>
    <v>USD</v>
    <v>GBP</v>
    <v>1.2470000000000001</v>
    <v>Currency Pair</v>
    <v>45048.899618055555</v>
    <v>1.2464999999999999</v>
    <v>UK Pound Sterling/US Dollar FX Spot Rate</v>
    <v>1.2461</v>
    <v>1.2464</v>
    <v>1.2464999999999999</v>
    <v>GBPUSD</v>
    <v>GBP/USD</v>
  </rv>
  <rv s="2">
    <v>173</v>
  </rv>
  <rv s="3">
    <fb>1.2044999999999999</fb>
    <v>6</v>
  </rv>
  <rv s="5">
    <v>en-GB</v>
    <v>avym77</v>
    <v>268435456</v>
    <v>1</v>
    <v>Powered by Refinitiv</v>
    <v>13</v>
    <v>USD/CNY</v>
    <v>10</v>
    <v>14</v>
    <v>Finance</v>
    <v>12</v>
    <v>7.327</v>
    <v>6.5448000000000004</v>
    <v>0</v>
    <v>0</v>
    <v>CNY</v>
    <v>USD</v>
    <v>Currency Pair</v>
    <v>45044.651412037034</v>
    <v>US Dollar/Chinese Renminbi FX Spot Rate</v>
    <v>6.9109999999999996</v>
    <v>6.9109999999999996</v>
    <v>USDCNY</v>
    <v>USD/CNY</v>
  </rv>
  <rv s="2">
    <v>176</v>
  </rv>
  <rv s="3">
    <fb>6.8971999999999998</fb>
    <v>15</v>
  </rv>
  <rv s="4">
    <v>en-GB</v>
    <v>avyomw</v>
    <v>268435456</v>
    <v>1</v>
    <v>Powered by Refinitiv</v>
    <v>9</v>
    <v>USD/JPY</v>
    <v>10</v>
    <v>16</v>
    <v>Finance</v>
    <v>12</v>
    <v>151.94</v>
    <v>126.35</v>
    <v>0</v>
    <v>0</v>
    <v>JPY</v>
    <v>USD</v>
    <v>136.57</v>
    <v>Currency Pair</v>
    <v>45048.899594907409</v>
    <v>136.51</v>
    <v>US Dollar/Japanese Yen FX Spot Rate</v>
    <v>136.54</v>
    <v>136.53</v>
    <v>136.53</v>
    <v>USDJPY</v>
    <v>USD/JPY</v>
  </rv>
  <rv s="2">
    <v>179</v>
  </rv>
  <rv s="3">
    <fb>130.72999999999999</fb>
    <v>17</v>
  </rv>
  <rv s="4">
    <v>en-GB</v>
    <v>avyoyc</v>
    <v>268435456</v>
    <v>1</v>
    <v>Powered by Refinitiv</v>
    <v>9</v>
    <v>USD/KRW</v>
    <v>10</v>
    <v>18</v>
    <v>Finance</v>
    <v>12</v>
    <v>1445.82</v>
    <v>1215.42</v>
    <v>0</v>
    <v>0</v>
    <v>KRW</v>
    <v>USD</v>
    <v>1342.48</v>
    <v>Currency Pair</v>
    <v>45048.881944444445</v>
    <v>1342.96</v>
    <v>US Dollar/Korean Won FX Spot Rate</v>
    <v>1342.21</v>
    <v>1342.21</v>
    <v>1342.21</v>
    <v>USDKRW</v>
    <v>USD/KRW</v>
  </rv>
  <rv s="2">
    <v>182</v>
  </rv>
  <rv s="3">
    <fb>1269.03</fb>
    <v>19</v>
  </rv>
  <rv s="4">
    <v>en-GB</v>
    <v>avytar</v>
    <v>268435456</v>
    <v>1</v>
    <v>Powered by Refinitiv</v>
    <v>9</v>
    <v>USD/TWD</v>
    <v>10</v>
    <v>20</v>
    <v>Finance</v>
    <v>12</v>
    <v>32.408000000000001</v>
    <v>28.884</v>
    <v>3.7999999999999999E-2</v>
    <v>1.2360000000000001E-3</v>
    <v>TWD</v>
    <v>USD</v>
    <v>30.805</v>
    <v>Currency Pair</v>
    <v>45048.895949074074</v>
    <v>30.734999999999999</v>
    <v>US Dollar/Taiwan Dollar FX Spot Rate</v>
    <v>30.803999999999998</v>
    <v>30.756</v>
    <v>30.794</v>
    <v>USDTWD</v>
    <v>USD/TWD</v>
  </rv>
  <rv s="2">
    <v>185</v>
  </rv>
  <rv s="3">
    <fb>30.728000000000002</fb>
    <v>21</v>
  </rv>
  <rv s="4">
    <v>en-GB</v>
    <v>avyspr</v>
    <v>268435456</v>
    <v>1</v>
    <v>Powered by Refinitiv</v>
    <v>9</v>
    <v>USD/SGD</v>
    <v>10</v>
    <v>22</v>
    <v>Finance</v>
    <v>12</v>
    <v>1.4491000000000001</v>
    <v>1.3028</v>
    <v>2.0000000000000001E-4</v>
    <v>1.4990000000000001E-4</v>
    <v>SGD</v>
    <v>USD</v>
    <v>1.3347</v>
    <v>Currency Pair</v>
    <v>45048.899224537039</v>
    <v>1.3348</v>
    <v>US Dollar/Singapore Dollar FX Spot Rate</v>
    <v>1.3343</v>
    <v>1.3344</v>
    <v>1.3346</v>
    <v>USDSGD</v>
    <v>USD/SGD</v>
  </rv>
  <rv s="2">
    <v>188</v>
  </rv>
  <rv s="3">
    <fb>1.3412999999999999</fb>
    <v>23</v>
  </rv>
  <rv s="5">
    <v>en-GB</v>
    <v>avyq1h</v>
    <v>268435456</v>
    <v>1</v>
    <v>Powered by Refinitiv</v>
    <v>13</v>
    <v>USD/MYR</v>
    <v>10</v>
    <v>24</v>
    <v>Finance</v>
    <v>12</v>
    <v>4.7469999999999999</v>
    <v>4.22</v>
    <v>0</v>
    <v>0</v>
    <v>MYR</v>
    <v>USD</v>
    <v>Currency Pair</v>
    <v>45048.415208333332</v>
    <v>US Dollar/Malaysian Ringgit FX Spot Rate</v>
    <v>4.4619999999999997</v>
    <v>4.4619999999999997</v>
    <v>USDMYR</v>
    <v>USD/MYR</v>
  </rv>
  <rv s="2">
    <v>191</v>
  </rv>
  <rv s="3">
    <fb>4.4000000000000004</fb>
    <v>25</v>
  </rv>
  <rv s="4">
    <v>en-GB</v>
    <v>avytgh</v>
    <v>268435456</v>
    <v>1</v>
    <v>Powered by Refinitiv</v>
    <v>9</v>
    <v>USD/THB</v>
    <v>10</v>
    <v>26</v>
    <v>Finance</v>
    <v>12</v>
    <v>38.46</v>
    <v>32.56</v>
    <v>0.02</v>
    <v>5.8690000000000001E-4</v>
    <v>THB</v>
    <v>USD</v>
    <v>34.11</v>
    <v>Currency Pair</v>
    <v>45048.875057870369</v>
    <v>34.119999999999997</v>
    <v>US Dollar/Thai Baht FX Spot Rate</v>
    <v>34.11</v>
    <v>34.08</v>
    <v>34.1</v>
    <v>USDTHB</v>
    <v>USD/THB</v>
  </rv>
  <rv s="2">
    <v>194</v>
  </rv>
  <rv s="3">
    <fb>34.54</fb>
    <v>27</v>
  </rv>
  <rv s="5">
    <v>en-GB</v>
    <v>avyo8m</v>
    <v>268435456</v>
    <v>1</v>
    <v>Powered by Refinitiv</v>
    <v>13</v>
    <v>USD/INR</v>
    <v>10</v>
    <v>28</v>
    <v>Finance</v>
    <v>12</v>
    <v>83.262500000000003</v>
    <v>75.984999999999999</v>
    <v>0</v>
    <v>0</v>
    <v>INR</v>
    <v>USD</v>
    <v>Currency Pair</v>
    <v>45048.827222222222</v>
    <v>US Dollar/Indian Rupee FX Spot Rate</v>
    <v>81.75</v>
    <v>81.75</v>
    <v>USDINR</v>
    <v>USD/INR</v>
  </rv>
  <rv s="2">
    <v>197</v>
  </rv>
  <rv s="3">
    <fb>82.745000000000005</fb>
    <v>29</v>
  </rv>
  <rv s="5">
    <v>en-GB</v>
    <v>avyobh</v>
    <v>268435456</v>
    <v>1</v>
    <v>Powered by Refinitiv</v>
    <v>13</v>
    <v>USD/IDR</v>
    <v>10</v>
    <v>30</v>
    <v>Finance</v>
    <v>12</v>
    <v>15760</v>
    <v>14400</v>
    <v>0</v>
    <v>0</v>
    <v>IDR</v>
    <v>USD</v>
    <v>Currency Pair</v>
    <v>45048.328356481485</v>
    <v>US Dollar/Indonesian Rupiah FX Spot Rate</v>
    <v>14700</v>
    <v>14700</v>
    <v>USDIDR</v>
    <v>USD/IDR</v>
  </rv>
  <rv s="2">
    <v>200</v>
  </rv>
  <rv s="3">
    <fb>15570</fb>
    <v>31</v>
  </rv>
  <rv s="5">
    <v>en-GB</v>
    <v>avyufr</v>
    <v>268435456</v>
    <v>1</v>
    <v>Powered by Refinitiv</v>
    <v>13</v>
    <v>USD/VND</v>
    <v>10</v>
    <v>32</v>
    <v>Finance</v>
    <v>12</v>
    <v>24876</v>
    <v>22935</v>
    <v>0</v>
    <v>0</v>
    <v>VND</v>
    <v>USD</v>
    <v>Currency Pair</v>
    <v>45044.420891203707</v>
    <v>US Dollar/Vietnam Dong FX Spot Rate</v>
    <v>23450</v>
    <v>23450</v>
    <v>USDVND</v>
    <v>USD/VND</v>
  </rv>
  <rv s="2">
    <v>203</v>
  </rv>
  <rv s="3">
    <fb>23610</fb>
    <v>33</v>
  </rv>
  <rv s="4">
    <v>en-GB</v>
    <v>avyrqh</v>
    <v>268435456</v>
    <v>1</v>
    <v>Powered by Refinitiv</v>
    <v>9</v>
    <v>USD/PHP</v>
    <v>10</v>
    <v>34</v>
    <v>Finance</v>
    <v>12</v>
    <v>59.203000000000003</v>
    <v>51.94</v>
    <v>0</v>
    <v>0</v>
    <v>PHP</v>
    <v>USD</v>
    <v>55.39</v>
    <v>Currency Pair</v>
    <v>45048.886250000003</v>
    <v>55.41</v>
    <v>US Dollar/Philippine Peso FX Spot Rate</v>
    <v>55.39</v>
    <v>55.39</v>
    <v>55.39</v>
    <v>USDPHP</v>
    <v>USD/PHP</v>
  </rv>
  <rv s="2">
    <v>206</v>
  </rv>
  <rv s="3">
    <fb>55.7</fb>
    <v>35</v>
  </rv>
  <rv s="4">
    <v>en-GB</v>
    <v>avysvh</v>
    <v>268435456</v>
    <v>1</v>
    <v>Powered by Refinitiv</v>
    <v>9</v>
    <v>USD/ZAR</v>
    <v>10</v>
    <v>36</v>
    <v>Finance</v>
    <v>12</v>
    <v>18.716899999999999</v>
    <v>15.1608</v>
    <v>1.21E-2</v>
    <v>6.5559999999999989E-4</v>
    <v>ZAR</v>
    <v>USD</v>
    <v>18.4757</v>
    <v>Currency Pair</v>
    <v>45048.89947916667</v>
    <v>18.475999999999999</v>
    <v>US Dollar/South African Rand FX Spot Rate</v>
    <v>18.468699999999998</v>
    <v>18.4572</v>
    <v>18.4693</v>
    <v>USDZAR</v>
    <v>USD/ZAR</v>
  </rv>
  <rv s="2">
    <v>209</v>
  </rv>
  <rv s="3">
    <fb>16.974299999999999</fb>
    <v>37</v>
  </rv>
  <rv s="5">
    <v>en-GB</v>
    <v>avylgh</v>
    <v>268435456</v>
    <v>1</v>
    <v>Powered by Refinitiv</v>
    <v>13</v>
    <v>USD/BRL</v>
    <v>10</v>
    <v>38</v>
    <v>Finance</v>
    <v>12</v>
    <v>5.5297000000000001</v>
    <v>4.6896000000000004</v>
    <v>0</v>
    <v>0</v>
    <v>BRL</v>
    <v>USD</v>
    <v>Currency Pair</v>
    <v>45048.874988425923</v>
    <v>US Dollar/Brazilian Real FX Spot Rate</v>
    <v>5.0387000000000004</v>
    <v>5.0387000000000004</v>
    <v>USDBRL</v>
    <v>USD/BRL</v>
  </rv>
  <rv s="2">
    <v>212</v>
  </rv>
  <rv s="3">
    <fb>5.3632999999999997</fb>
    <v>39</v>
  </rv>
  <rv s="5">
    <v>en-GB</v>
    <v>avys2w</v>
    <v>268435456</v>
    <v>1</v>
    <v>Powered by Refinitiv</v>
    <v>13</v>
    <v>USD/RUB</v>
    <v>10</v>
    <v>40</v>
    <v>Finance</v>
    <v>12</v>
    <v>84.5</v>
    <v>47.75</v>
    <v>0</v>
    <v>0</v>
    <v>RUB</v>
    <v>USD</v>
    <v>Currency Pair</v>
    <v>45048.691747685189</v>
    <v>US Dollar/Russian Rouble FX Spot Rate</v>
    <v>80.105500000000006</v>
    <v>80.105500000000006</v>
    <v>USDRUB</v>
    <v>USD/RUB</v>
  </rv>
  <rv s="2">
    <v>215</v>
  </rv>
  <rv s="3">
    <fb>70.995500000000007</fb>
    <v>41</v>
  </rv>
  <rv s="4">
    <v>en-GB</v>
    <v>avytp2</v>
    <v>268435456</v>
    <v>1</v>
    <v>Powered by Refinitiv</v>
    <v>9</v>
    <v>USD/TRY</v>
    <v>10</v>
    <v>42</v>
    <v>Finance</v>
    <v>12</v>
    <v>19.473400000000002</v>
    <v>14.601000000000001</v>
    <v>2.3900000000000001E-2</v>
    <v>1.2290000000000001E-3</v>
    <v>TRY</v>
    <v>USD</v>
    <v>19.473400000000002</v>
    <v>Currency Pair</v>
    <v>45048.899606481478</v>
    <v>19.461500000000001</v>
    <v>US Dollar/Turkish Lira FX Spot Rate</v>
    <v>19.444800000000001</v>
    <v>19.446100000000001</v>
    <v>19.47</v>
    <v>USDTRY</v>
    <v>USD/TRY</v>
  </rv>
  <rv s="2">
    <v>218</v>
  </rv>
  <rv s="3">
    <fb>18.712</fb>
    <v>43</v>
  </rv>
  <rv s="5">
    <v>en-GB</v>
    <v>avyrc7</v>
    <v>268435456</v>
    <v>1</v>
    <v>Powered by Refinitiv</v>
    <v>13</v>
    <v>USD/PKR</v>
    <v>10</v>
    <v>44</v>
    <v>Finance</v>
    <v>12</v>
    <v>288.25</v>
    <v>184.8</v>
    <v>0</v>
    <v>0</v>
    <v>PKR</v>
    <v>USD</v>
    <v>Currency Pair</v>
    <v>45048.695300925923</v>
    <v>US Dollar/Pakistani Rupee FX Spot Rate</v>
    <v>283.14999999999998</v>
    <v>283.14999999999998</v>
    <v>USDPKR</v>
    <v>USD/PKR</v>
  </rv>
  <rv s="2">
    <v>221</v>
  </rv>
  <rv s="3">
    <fb>226.4</fb>
    <v>45</v>
  </rv>
  <rv s="0">
    <v>https://www.bing.com/financeapi/forcetrigger?t=a22xmw&amp;q=XNAS%3aSHY&amp;form=skydnc</v>
    <v>Learn more on Bing</v>
  </rv>
  <rv s="1">
    <v>en-GB</v>
    <v>a22xmw</v>
    <v>268435456</v>
    <v>1</v>
    <v>Powered by Refinitiv</v>
    <v>0</v>
    <v>iShares:1-3 Trs Bd ETF (XNAS:SHY)</v>
    <v>2</v>
    <v>3</v>
    <v>Finance</v>
    <v>8</v>
    <v>83.526899999999998</v>
    <v>80.48</v>
    <v>1.0384</v>
    <v>0.27</v>
    <v>0</v>
    <v>3.3E-3</v>
    <v>0</v>
    <v>USD</v>
    <v>Nasdaq Stock Market</v>
    <v>XNAS</v>
    <v>1.5E-3</v>
    <v>82.138999999999996</v>
    <v>ETF</v>
    <v>45048.894875995313</v>
    <v>224</v>
    <v>81.83</v>
    <v>27821094703.66</v>
    <v>iShares:1-3 Trs Bd ETF</v>
    <v>81.84</v>
    <v>81.81</v>
    <v>82.08</v>
    <v>82.08</v>
    <v>SHY</v>
    <v>iShares:1-3 Trs Bd ETF (XNAS:SHY)</v>
    <v>5392982</v>
    <v>4630890</v>
  </rv>
  <rv s="2">
    <v>225</v>
  </rv>
  <rv s="3">
    <fb>81.239999999999995</fb>
    <v>6</v>
  </rv>
  <rv s="0">
    <v>https://www.bing.com/financeapi/forcetrigger?t=a1vbh7&amp;q=XNAS%3aIEI&amp;form=skydnc</v>
    <v>Learn more on Bing</v>
  </rv>
  <rv s="1">
    <v>en-GB</v>
    <v>a1vbh7</v>
    <v>268435456</v>
    <v>1</v>
    <v>Powered by Refinitiv</v>
    <v>0</v>
    <v>iShares:3-7 Trs Bd ETF (XNAS:IEI)</v>
    <v>2</v>
    <v>3</v>
    <v>Finance</v>
    <v>4</v>
    <v>121.47</v>
    <v>112.2586</v>
    <v>1.2551000000000001</v>
    <v>0.98</v>
    <v>-8.460000000000001E-5</v>
    <v>8.3599999999999994E-3</v>
    <v>-0.01</v>
    <v>USD</v>
    <v>Nasdaq Stock Market</v>
    <v>XNAS</v>
    <v>1.5E-3</v>
    <v>118.3</v>
    <v>ETF</v>
    <v>45048.871090728906</v>
    <v>228</v>
    <v>117.41</v>
    <v>12794056768.65</v>
    <v>iShares:3-7 Trs Bd ETF</v>
    <v>117.43</v>
    <v>117.23</v>
    <v>118.21</v>
    <v>118.2</v>
    <v>IEI</v>
    <v>iShares:3-7 Trs Bd ETF (XNAS:IEI)</v>
    <v>1768919</v>
    <v>1515625</v>
  </rv>
  <rv s="2">
    <v>229</v>
  </rv>
  <rv s="3">
    <fb>115.23</fb>
    <v>6</v>
  </rv>
  <rv s="0">
    <v>https://www.bing.com/financeapi/forcetrigger?t=a1vbbh&amp;q=XNAS%3aIEF&amp;form=skydnc</v>
    <v>Learn more on Bing</v>
  </rv>
  <rv s="1">
    <v>en-GB</v>
    <v>a1vbbh</v>
    <v>268435456</v>
    <v>1</v>
    <v>Powered by Refinitiv</v>
    <v>0</v>
    <v>iShares:7-10 Trs Bd ETF (XNAS:IEF)</v>
    <v>2</v>
    <v>3</v>
    <v>Finance</v>
    <v>8</v>
    <v>105.745</v>
    <v>92.48</v>
    <v>1.9563999999999999</v>
    <v>1.28</v>
    <v>9.0359999999999995E-4</v>
    <v>1.3019000000000001E-2</v>
    <v>0.09</v>
    <v>USD</v>
    <v>Nasdaq Stock Market</v>
    <v>XNAS</v>
    <v>1.5E-3</v>
    <v>99.63</v>
    <v>ETF</v>
    <v>45048.896867823438</v>
    <v>232</v>
    <v>98.6</v>
    <v>28445961345.5</v>
    <v>iShares:7-10 Trs Bd ETF</v>
    <v>98.66</v>
    <v>98.32</v>
    <v>99.6</v>
    <v>99.69</v>
    <v>IEF</v>
    <v>iShares:7-10 Trs Bd ETF (XNAS:IEF)</v>
    <v>8540670</v>
    <v>8531404</v>
  </rv>
  <rv s="2">
    <v>233</v>
  </rv>
  <rv s="3">
    <fb>96.53</fb>
    <v>6</v>
  </rv>
  <rv s="0">
    <v>https://www.bing.com/financeapi/forcetrigger?t=a24b5r&amp;q=XNAS%3aTLT&amp;form=skydnc</v>
    <v>Learn more on Bing</v>
  </rv>
  <rv s="1">
    <v>en-GB</v>
    <v>a24b5r</v>
    <v>268435456</v>
    <v>1</v>
    <v>Powered by Refinitiv</v>
    <v>0</v>
    <v>iShares:20+ Trs Bd ETF (XNAS:TLT)</v>
    <v>2</v>
    <v>3</v>
    <v>Finance</v>
    <v>8</v>
    <v>120.69</v>
    <v>91.85</v>
    <v>1.0685</v>
    <v>2.57</v>
    <v>0</v>
    <v>2.4920000000000001E-2</v>
    <v>0</v>
    <v>USD</v>
    <v>Nasdaq Stock Market</v>
    <v>XNAS</v>
    <v>1.5E-3</v>
    <v>105.7</v>
    <v>ETF</v>
    <v>45048.899175022656</v>
    <v>236</v>
    <v>103.89</v>
    <v>36204063544.790001</v>
    <v>iShares:20+ Trs Bd ETF</v>
    <v>104</v>
    <v>103.13</v>
    <v>105.7</v>
    <v>105.7</v>
    <v>TLT</v>
    <v>iShares:20+ Trs Bd ETF (XNAS:TLT)</v>
    <v>30040705</v>
    <v>19573666</v>
  </rv>
  <rv s="2">
    <v>237</v>
  </rv>
  <rv s="3">
    <fb>101.46</fb>
    <v>6</v>
  </rv>
  <rv s="0">
    <v>https://www.bing.com/financeapi/forcetrigger?t=a1u477&amp;q=BATS%3aGOVT&amp;form=skydnc</v>
    <v>Learn more on Bing</v>
  </rv>
  <rv s="1">
    <v>en-GB</v>
    <v>a1u477</v>
    <v>268435456</v>
    <v>1</v>
    <v>Powered by Refinitiv</v>
    <v>0</v>
    <v>iShares:US Treasury Bond (BATS:GOVT)</v>
    <v>2</v>
    <v>3</v>
    <v>Finance</v>
    <v>8</v>
    <v>24.385000000000002</v>
    <v>22.13</v>
    <v>0.85319999999999996</v>
    <v>0.22500000000000001</v>
    <v>-6.4050000000000001E-4</v>
    <v>9.7050000000000001E-3</v>
    <v>-1.4999999999999999E-2</v>
    <v>USD</v>
    <v>CBOE BZX Exchange</v>
    <v>BATS</v>
    <v>5.0000000000000001E-4</v>
    <v>23.42</v>
    <v>ETF</v>
    <v>45048.892484664066</v>
    <v>240</v>
    <v>23.23</v>
    <v>26206071776.279999</v>
    <v>iShares:US Treasury Bond</v>
    <v>23.23</v>
    <v>23.184999999999999</v>
    <v>23.41</v>
    <v>23.405000000000001</v>
    <v>GOVT</v>
    <v>iShares:US Treasury Bond (BATS:GOVT)</v>
    <v>9634560</v>
    <v>7754017</v>
  </rv>
  <rv s="2">
    <v>241</v>
  </rv>
  <rv s="3">
    <fb>22.84</fb>
    <v>6</v>
  </rv>
  <rv s="0">
    <v>https://www.bing.com/financeapi/forcetrigger?t=a1n26h&amp;q=ARCX%3aAGG&amp;form=skydnc</v>
    <v>Learn more on Bing</v>
  </rv>
  <rv s="1">
    <v>en-GB</v>
    <v>a1n26h</v>
    <v>268435456</v>
    <v>1</v>
    <v>Powered by Refinitiv</v>
    <v>0</v>
    <v>iShares:Core US Agg Bd (ARCX:AGG)</v>
    <v>2</v>
    <v>3</v>
    <v>Finance</v>
    <v>8</v>
    <v>104.395</v>
    <v>93.2</v>
    <v>1.0014000000000001</v>
    <v>0.98</v>
    <v>0</v>
    <v>9.9299999999999996E-3</v>
    <v>0</v>
    <v>USD</v>
    <v>NYSE Arca</v>
    <v>ARCX</v>
    <v>2.9999999999999997E-4</v>
    <v>99.67</v>
    <v>ETF</v>
    <v>45048.894875046091</v>
    <v>244</v>
    <v>98.93</v>
    <v>89165588450.679993</v>
    <v>iShares:Core US Agg Bd</v>
    <v>98.96</v>
    <v>98.69</v>
    <v>99.67</v>
    <v>99.65</v>
    <v>AGG</v>
    <v>iShares:Core US Agg Bd (ARCX:AGG)</v>
    <v>6085835</v>
    <v>5758590</v>
  </rv>
  <rv s="2">
    <v>245</v>
  </rv>
  <rv s="3">
    <fb>97.56</fb>
    <v>6</v>
  </rv>
  <rv s="0">
    <v>https://www.bing.com/financeapi/forcetrigger?t=a1v9r7&amp;q=ARCX%3aIDEV&amp;form=skydnc</v>
    <v>Learn more on Bing</v>
  </rv>
  <rv s="1">
    <v>en-GB</v>
    <v>a1v9r7</v>
    <v>268435456</v>
    <v>1</v>
    <v>Powered by Refinitiv</v>
    <v>0</v>
    <v>iShares:Cr MSCI Intl DM (ARCX:IDEV)</v>
    <v>2</v>
    <v>3</v>
    <v>Finance</v>
    <v>4</v>
    <v>62.35</v>
    <v>47.01</v>
    <v>1.042</v>
    <v>-0.7</v>
    <v>-1.6300000000000002E-3</v>
    <v>-1.1278999999999999E-2</v>
    <v>-0.1</v>
    <v>USD</v>
    <v>NYSE Arca</v>
    <v>ARCX</v>
    <v>5.0000000000000001E-4</v>
    <v>61.51</v>
    <v>ETF</v>
    <v>45048.845051527343</v>
    <v>248</v>
    <v>61</v>
    <v>10976955499.52</v>
    <v>iShares:Cr MSCI Intl DM</v>
    <v>61.51</v>
    <v>62.06</v>
    <v>61.36</v>
    <v>61.26</v>
    <v>IDEV</v>
    <v>iShares:Cr MSCI Intl DM (ARCX:IDEV)</v>
    <v>715078</v>
    <v>555436</v>
  </rv>
  <rv s="2">
    <v>249</v>
  </rv>
  <rv s="3">
    <fb>56.33</fb>
    <v>6</v>
  </rv>
  <rv s="0">
    <v>https://www.bing.com/financeapi/forcetrigger?t=a1ryhw&amp;q=XNAS%3aEMXC&amp;form=skydnc</v>
    <v>Learn more on Bing</v>
  </rv>
  <rv s="1">
    <v>en-GB</v>
    <v>a1ryhw</v>
    <v>268435456</v>
    <v>1</v>
    <v>Powered by Refinitiv</v>
    <v>0</v>
    <v>iShares:MSCI EM xChn (XNAS:EMXC)</v>
    <v>2</v>
    <v>3</v>
    <v>Finance</v>
    <v>4</v>
    <v>55.42</v>
    <v>43.731099999999998</v>
    <v>0.97040000000000004</v>
    <v>-0.3</v>
    <v>6.0670000000000006E-4</v>
    <v>-6.0299999999999998E-3</v>
    <v>0.03</v>
    <v>USD</v>
    <v>Nasdaq Stock Market</v>
    <v>XNAS</v>
    <v>2.5000000000000001E-3</v>
    <v>49.73</v>
    <v>ETF</v>
    <v>45048.843750185159</v>
    <v>252</v>
    <v>49.31</v>
    <v>3640965198.8600001</v>
    <v>iShares:MSCI EM xChn</v>
    <v>49.73</v>
    <v>49.75</v>
    <v>49.45</v>
    <v>49.48</v>
    <v>EMXC</v>
    <v>iShares:MSCI EM xChn (XNAS:EMXC)</v>
    <v>620371</v>
    <v>619449</v>
  </rv>
  <rv s="2">
    <v>253</v>
  </rv>
  <rv s="3">
    <fb>47.42</fb>
    <v>6</v>
  </rv>
  <rv s="0">
    <v>https://www.bing.com/financeapi/forcetrigger?t=a2573m&amp;q=ARCX%3aVB&amp;form=skydnc</v>
    <v>Learn more on Bing</v>
  </rv>
  <rv s="1">
    <v>en-GB</v>
    <v>a2573m</v>
    <v>268435456</v>
    <v>1</v>
    <v>Powered by Refinitiv</v>
    <v>0</v>
    <v>Vanguard S-C Id;ETF (ARCX:VB)</v>
    <v>2</v>
    <v>3</v>
    <v>Finance</v>
    <v>8</v>
    <v>210</v>
    <v>168.65</v>
    <v>1.0112000000000001</v>
    <v>-3.45</v>
    <v>-4.7279999999999996E-3</v>
    <v>-1.8411E-2</v>
    <v>-0.87</v>
    <v>USD</v>
    <v>NYSE Arca</v>
    <v>ARCX</v>
    <v>5.0000000000000001E-4</v>
    <v>186.43</v>
    <v>ETF</v>
    <v>45048.890732233594</v>
    <v>256</v>
    <v>181.92</v>
    <v>42345545898.540001</v>
    <v>Vanguard S-C Id;ETF</v>
    <v>186.43</v>
    <v>187.39</v>
    <v>183.94</v>
    <v>183.13</v>
    <v>VB</v>
    <v>Vanguard S-C Id;ETF (ARCX:VB)</v>
    <v>681434</v>
    <v>535637</v>
  </rv>
  <rv s="2">
    <v>257</v>
  </rv>
  <rv s="3">
    <fb>182.5</fb>
    <v>6</v>
  </rv>
  <rv s="0">
    <v>https://www.bing.com/financeapi/forcetrigger?t=a1vx77&amp;q=ARCX%3aIWD&amp;form=skydnc</v>
    <v>Learn more on Bing</v>
  </rv>
  <rv s="1">
    <v>en-GB</v>
    <v>a1vx77</v>
    <v>268435456</v>
    <v>1</v>
    <v>Powered by Refinitiv</v>
    <v>0</v>
    <v>iShares:Russ 1000 Vl ETF (ARCX:IWD)</v>
    <v>2</v>
    <v>3</v>
    <v>Finance</v>
    <v>4</v>
    <v>162.29</v>
    <v>134.09</v>
    <v>1</v>
    <v>-2.36</v>
    <v>-7.8850000000000003E-4</v>
    <v>-1.5271E-2</v>
    <v>-0.12</v>
    <v>USD</v>
    <v>NYSE Arca</v>
    <v>ARCX</v>
    <v>1.8E-3</v>
    <v>154.07</v>
    <v>ETF</v>
    <v>45048.855818159376</v>
    <v>260</v>
    <v>150.88</v>
    <v>50515277567.089996</v>
    <v>iShares:Russ 1000 Vl ETF</v>
    <v>154.07</v>
    <v>154.54</v>
    <v>152.18</v>
    <v>152.06</v>
    <v>IWD</v>
    <v>iShares:Russ 1000 Vl ETF (ARCX:IWD)</v>
    <v>1561301</v>
    <v>1547533</v>
  </rv>
  <rv s="2">
    <v>261</v>
  </rv>
  <rv s="3">
    <fb>151.6</fb>
    <v>6</v>
  </rv>
  <rv s="0">
    <v>https://www.bing.com/financeapi/forcetrigger?t=a25hm7&amp;q=ARCX%3aVOO&amp;form=skydnc</v>
    <v>Learn more on Bing</v>
  </rv>
  <rv s="1">
    <v>en-GB</v>
    <v>a25hm7</v>
    <v>268435456</v>
    <v>1</v>
    <v>Powered by Refinitiv</v>
    <v>0</v>
    <v>Vanguard 500 Idx;ETF (ARCX:VOO)</v>
    <v>2</v>
    <v>3</v>
    <v>Finance</v>
    <v>8</v>
    <v>396.89</v>
    <v>319.87</v>
    <v>1.0001</v>
    <v>-4.3</v>
    <v>-1.0199999999999999E-3</v>
    <v>-1.1263E-2</v>
    <v>-0.38500000000000001</v>
    <v>USD</v>
    <v>NYSE Arca</v>
    <v>ARCX</v>
    <v>2.9999999999999997E-4</v>
    <v>381.11</v>
    <v>ETF</v>
    <v>45048.899369258594</v>
    <v>264</v>
    <v>374.67</v>
    <v>292957153839.40997</v>
    <v>Vanguard 500 Idx;ETF</v>
    <v>381.06</v>
    <v>381.79</v>
    <v>377.49</v>
    <v>377.125</v>
    <v>VOO</v>
    <v>Vanguard 500 Idx;ETF (ARCX:VOO)</v>
    <v>4307500</v>
    <v>3199952</v>
  </rv>
  <rv s="2">
    <v>265</v>
  </rv>
  <rv s="3">
    <fb>349.99</fb>
    <v>6</v>
  </rv>
  <rv s="0">
    <v>https://www.bing.com/financeapi/forcetrigger?t=a21mim&amp;q=XNAS%3aQQQ&amp;form=skydnc</v>
    <v>Learn more on Bing</v>
  </rv>
  <rv s="1">
    <v>en-GB</v>
    <v>a21mim</v>
    <v>268435456</v>
    <v>1</v>
    <v>Powered by Refinitiv</v>
    <v>0</v>
    <v>Invesco QQQ Trust 1 (XNAS:QQQ)</v>
    <v>2</v>
    <v>3</v>
    <v>Finance</v>
    <v>8</v>
    <v>334.42090000000002</v>
    <v>254.26</v>
    <v>1.0669999999999999</v>
    <v>-2.81</v>
    <v>-1.8160000000000001E-3</v>
    <v>-8.7220000000000006E-3</v>
    <v>-0.57999999999999996</v>
    <v>USD</v>
    <v>Nasdaq Stock Market</v>
    <v>XNAS</v>
    <v>2E-3</v>
    <v>322.45</v>
    <v>ETF</v>
    <v>45048.899320253906</v>
    <v>268</v>
    <v>317.61</v>
    <v>173936024677.08801</v>
    <v>Invesco QQQ Trust 1</v>
    <v>322.12</v>
    <v>322.19</v>
    <v>319.38</v>
    <v>318.8</v>
    <v>QQQ</v>
    <v>Invesco QQQ Trust 1 (XNAS:QQQ)</v>
    <v>56305442</v>
    <v>52288351</v>
  </rv>
  <rv s="2">
    <v>269</v>
  </rv>
  <rv s="3">
    <fb>264.48</fb>
    <v>6</v>
  </rv>
  <rv s="0">
    <v>https://www.bing.com/financeapi/forcetrigger?t=a25nhw&amp;q=ARCX%3aVWO&amp;form=skydnc</v>
    <v>Learn more on Bing</v>
  </rv>
  <rv s="1">
    <v>en-GB</v>
    <v>a25nhw</v>
    <v>268435456</v>
    <v>1</v>
    <v>Powered by Refinitiv</v>
    <v>0</v>
    <v>Vanguard EM St I;ETF (ARCX:VWO)</v>
    <v>2</v>
    <v>3</v>
    <v>Finance</v>
    <v>8</v>
    <v>44.284999999999997</v>
    <v>34.880099999999999</v>
    <v>0.91500000000000004</v>
    <v>-0.42499999999999999</v>
    <v>1.7639999999999999E-3</v>
    <v>-1.0596000000000001E-2</v>
    <v>7.0000000000000007E-2</v>
    <v>USD</v>
    <v>NYSE Arca</v>
    <v>ARCX</v>
    <v>8.0000000000000004E-4</v>
    <v>39.94</v>
    <v>ETF</v>
    <v>45048.898022696092</v>
    <v>272</v>
    <v>39.549999999999997</v>
    <v>71283525984.380005</v>
    <v>Vanguard EM St I;ETF</v>
    <v>39.94</v>
    <v>40.11</v>
    <v>39.685000000000002</v>
    <v>39.76</v>
    <v>VWO</v>
    <v>Vanguard EM St I;ETF (ARCX:VWO)</v>
    <v>11429879</v>
    <v>8117444</v>
  </rv>
  <rv s="2">
    <v>273</v>
  </rv>
  <rv s="3">
    <fb>39.4</fb>
    <v>6</v>
  </rv>
  <rv s="0">
    <v>https://www.bing.com/financeapi/forcetrigger?t=a1rour&amp;q=ARCX%3aEEM&amp;form=skydnc</v>
    <v>Learn more on Bing</v>
  </rv>
  <rv s="1">
    <v>en-GB</v>
    <v>a1rour</v>
    <v>268435456</v>
    <v>1</v>
    <v>Powered by Refinitiv</v>
    <v>0</v>
    <v>iShares:MSCI Em Mkts (ARCX:EEM)</v>
    <v>2</v>
    <v>3</v>
    <v>Finance</v>
    <v>4</v>
    <v>43.23</v>
    <v>33.484999999999999</v>
    <v>1.0178</v>
    <v>-0.38</v>
    <v>-2.284E-3</v>
    <v>-9.7440000000000009E-3</v>
    <v>-8.8200000000000001E-2</v>
    <v>USD</v>
    <v>NYSE Arca</v>
    <v>ARCX</v>
    <v>6.8999999999999999E-3</v>
    <v>38.85</v>
    <v>ETF</v>
    <v>45048.868939594533</v>
    <v>276</v>
    <v>38.479999999999997</v>
    <v>24506741211.189999</v>
    <v>iShares:MSCI Em Mkts</v>
    <v>38.844999999999999</v>
    <v>39</v>
    <v>38.619999999999997</v>
    <v>38.531799999999997</v>
    <v>EEM</v>
    <v>iShares:MSCI Em Mkts (ARCX:EEM)</v>
    <v>24040361</v>
    <v>28457079</v>
  </rv>
  <rv s="2">
    <v>277</v>
  </rv>
  <rv s="3">
    <fb>38.22</fb>
    <v>6</v>
  </rv>
  <rv s="0">
    <v>https://www.bing.com/financeapi/forcetrigger?t=a25927&amp;q=ARCX%3aVEA&amp;form=skydnc</v>
    <v>Learn more on Bing</v>
  </rv>
  <rv s="1">
    <v>en-GB</v>
    <v>a25927</v>
    <v>268435456</v>
    <v>1</v>
    <v>Powered by Refinitiv</v>
    <v>0</v>
    <v>Vanguard Dev Mkt;ETF (ARCX:VEA)</v>
    <v>2</v>
    <v>3</v>
    <v>Finance</v>
    <v>4</v>
    <v>46.57</v>
    <v>35.424999999999997</v>
    <v>1.0522</v>
    <v>-0.49</v>
    <v>8.7279999999999996E-4</v>
    <v>-1.0579E-2</v>
    <v>0.04</v>
    <v>USD</v>
    <v>NYSE Arca</v>
    <v>ARCX</v>
    <v>5.0000000000000001E-4</v>
    <v>45.93</v>
    <v>ETF</v>
    <v>45048.88670631875</v>
    <v>280</v>
    <v>45.56</v>
    <v>112126511819.67999</v>
    <v>Vanguard Dev Mkt;ETF</v>
    <v>45.93</v>
    <v>46.32</v>
    <v>45.83</v>
    <v>45.87</v>
    <v>VEA</v>
    <v>Vanguard Dev Mkt;ETF (ARCX:VEA)</v>
    <v>8906898</v>
    <v>9693229</v>
  </rv>
  <rv s="2">
    <v>281</v>
  </rv>
  <rv s="3">
    <fb>42.2</fb>
    <v>6</v>
  </rv>
  <rv s="0">
    <v>https://www.bing.com/financeapi/forcetrigger?t=a1rpu2&amp;q=ARCX%3aEFA&amp;form=skydnc</v>
    <v>Learn more on Bing</v>
  </rv>
  <rv s="1">
    <v>en-GB</v>
    <v>a1rpu2</v>
    <v>268435456</v>
    <v>1</v>
    <v>Powered by Refinitiv</v>
    <v>0</v>
    <v>iShares:MSCI EAFE ETF (ARCX:EFA)</v>
    <v>2</v>
    <v>3</v>
    <v>Finance</v>
    <v>4</v>
    <v>73.89</v>
    <v>54.61</v>
    <v>1.0381</v>
    <v>-0.74</v>
    <v>0</v>
    <v>-1.0067E-2</v>
    <v>0</v>
    <v>USD</v>
    <v>NYSE Arca</v>
    <v>ARCX</v>
    <v>3.3E-3</v>
    <v>72.84</v>
    <v>ETF</v>
    <v>45048.866729455469</v>
    <v>284</v>
    <v>72.33</v>
    <v>50035091145.739998</v>
    <v>iShares:MSCI EAFE ETF</v>
    <v>72.83</v>
    <v>73.510000000000005</v>
    <v>72.77</v>
    <v>72.77</v>
    <v>EFA</v>
    <v>iShares:MSCI EAFE ETF (ARCX:EFA)</v>
    <v>12837732</v>
    <v>16700292</v>
  </rv>
  <rv s="2">
    <v>285</v>
  </rv>
  <rv s="3">
    <fb>66.22</fb>
    <v>6</v>
  </rv>
  <rv s="0">
    <v>https://www.bing.com/financeapi/forcetrigger?t=a1vxa2&amp;q=ARCX%3aIWF&amp;form=skydnc</v>
    <v>Learn more on Bing</v>
  </rv>
  <rv s="1">
    <v>en-GB</v>
    <v>a1vxa2</v>
    <v>268435456</v>
    <v>1</v>
    <v>Powered by Refinitiv</v>
    <v>0</v>
    <v>iShares:Russ 1000 Gr ETF (ARCX:IWF)</v>
    <v>2</v>
    <v>3</v>
    <v>Finance</v>
    <v>4</v>
    <v>258.84199999999998</v>
    <v>202.05</v>
    <v>0.99960000000000004</v>
    <v>-2.21</v>
    <v>1.431E-3</v>
    <v>-8.9540000000000002E-3</v>
    <v>0.35</v>
    <v>USD</v>
    <v>NYSE Arca</v>
    <v>ARCX</v>
    <v>1.8E-3</v>
    <v>246.69</v>
    <v>ETF</v>
    <v>45048.861619582814</v>
    <v>288</v>
    <v>243</v>
    <v>63480210912.470001</v>
    <v>iShares:Russ 1000 Gr ETF</v>
    <v>246.69</v>
    <v>246.83</v>
    <v>244.62</v>
    <v>244.97</v>
    <v>IWF</v>
    <v>iShares:Russ 1000 Gr ETF (ARCX:IWF)</v>
    <v>1321695</v>
    <v>1054510</v>
  </rv>
  <rv s="2">
    <v>289</v>
  </rv>
  <rv s="3">
    <fb>212.62</fb>
    <v>6</v>
  </rv>
  <rv s="0">
    <v>https://www.bing.com/financeapi/forcetrigger?t=a1nq6h&amp;q=ARCX%3aARKK&amp;form=skydnc</v>
    <v>Learn more on Bing</v>
  </rv>
  <rv s="1">
    <v>en-GB</v>
    <v>a1nq6h</v>
    <v>268435456</v>
    <v>1</v>
    <v>Powered by Refinitiv</v>
    <v>0</v>
    <v>ARK Innovation (ARCX:ARKK)</v>
    <v>2</v>
    <v>3</v>
    <v>Finance</v>
    <v>8</v>
    <v>53.86</v>
    <v>29.43</v>
    <v>1.5936999999999999</v>
    <v>-0.83</v>
    <v>-1.433E-3</v>
    <v>-2.3222999999999997E-2</v>
    <v>-0.05</v>
    <v>USD</v>
    <v>NYSE Arca</v>
    <v>ARCX</v>
    <v>7.4999999999999997E-3</v>
    <v>35.71</v>
    <v>ETF</v>
    <v>45048.899567372653</v>
    <v>292</v>
    <v>34.835000000000001</v>
    <v>6713962928.0900002</v>
    <v>ARK Innovation</v>
    <v>35.56</v>
    <v>35.74</v>
    <v>34.909999999999997</v>
    <v>34.85</v>
    <v>ARKK</v>
    <v>ARK Innovation (ARCX:ARKK)</v>
    <v>15760065</v>
    <v>16114154</v>
  </rv>
  <rv s="2">
    <v>293</v>
  </rv>
  <rv s="3">
    <fb>30.46</fb>
    <v>6</v>
  </rv>
  <rv s="0">
    <v>https://www.bing.com/financeapi/forcetrigger?t=a1wn3m&amp;q=ARCX%3aKRE&amp;form=skydnc</v>
    <v>Learn more on Bing</v>
  </rv>
  <rv s="1">
    <v>en-GB</v>
    <v>a1wn3m</v>
    <v>268435456</v>
    <v>1</v>
    <v>Powered by Refinitiv</v>
    <v>0</v>
    <v>SPDR S&amp;P Reg Banking ETF (ARCX:KRE)</v>
    <v>2</v>
    <v>3</v>
    <v>Finance</v>
    <v>8</v>
    <v>68.83</v>
    <v>38.11</v>
    <v>1.1031</v>
    <v>-2.62</v>
    <v>-1.8320000000000001E-3</v>
    <v>-6.3192999999999999E-2</v>
    <v>-7.1199999999999999E-2</v>
    <v>USD</v>
    <v>NYSE Arca</v>
    <v>ARCX</v>
    <v>3.4999999999999996E-3</v>
    <v>41.29</v>
    <v>ETF</v>
    <v>45048.896610625001</v>
    <v>296</v>
    <v>38.11</v>
    <v>2918076383.9200001</v>
    <v>SPDR S&amp;P Reg Banking ETF</v>
    <v>41.26</v>
    <v>41.46</v>
    <v>38.840000000000003</v>
    <v>38.788800000000002</v>
    <v>KRE</v>
    <v>SPDR S&amp;P Reg Banking ETF (ARCX:KRE)</v>
    <v>61363961</v>
    <v>23022682</v>
  </rv>
  <rv s="2">
    <v>297</v>
  </rv>
  <rv s="3">
    <fb>58.33</fb>
    <v>6</v>
  </rv>
  <rv s="0">
    <v>https://www.bing.com/financeapi/forcetrigger?t=a1tba2&amp;q=XNYS%3aFRC&amp;form=skydnc</v>
    <v>Learn more on Bing</v>
  </rv>
  <rv s="6">
    <v>en-GB</v>
    <v>a1tba2</v>
    <v>268435456</v>
    <v>1</v>
    <v>Powered by Refinitiv</v>
    <v>46</v>
    <v>FIRST REPUBLIC BANK (XNYS:FRC)</v>
    <v>47</v>
    <v>48</v>
    <v>Finance</v>
    <v>49</v>
    <v>171.09</v>
    <v>2.9849999999999999</v>
    <v>0.98019999999999996</v>
    <v>-2.68</v>
    <v>-0.43295600000000001</v>
    <v>USD</v>
    <v>First Republic Bank (the Bank) is a commercial bank and trust company. The Bank specializes in providing services, including private banking, private business banking, real estate lending and wealth management services, including trust and custody services, to clients in selected metropolitan areas in the United States. It operates through two segments: Commercial Banking and Wealth Management. The principal business activities of the Commercial Banking segment are gathering deposits, originating and servicing loans and investing in investment securities. The principal business activities of the Wealth Management segment include the investment management activities of First Republic Investment Management, Inc. (FRIM), which manages investments for individuals and institutions; money market mutual fund activities through third-party providers and the brokerage activities of First Republic Securities Company, LLC (FRSC) and its foreign exchange activities conducted on behalf of clients.</v>
    <v>7213</v>
    <v>New York Stock Exchange</v>
    <v>XNYS</v>
    <v>XNYS</v>
    <v>111 Pine St, SAN FRANCISCO, CA, 94111-5602 US</v>
    <v>6.6</v>
    <v>Banking Services</v>
    <v>Stock</v>
    <v>45044.999986527342</v>
    <v>300</v>
    <v>2.9849999999999999</v>
    <v>653627700</v>
    <v>FIRST REPUBLIC BANK</v>
    <v>FIRST REPUBLIC BANK</v>
    <v>6.59</v>
    <v>0.46920000000000001</v>
    <v>6.19</v>
    <v>3.51</v>
    <v>186218700</v>
    <v>FRC</v>
    <v>FIRST REPUBLIC BANK (XNYS:FRC)</v>
    <v>18241527</v>
    <v>56808984</v>
    <v>2009</v>
  </rv>
  <rv s="2">
    <v>301</v>
  </rv>
  <rv s="3">
    <fb>121.54</fb>
    <v>6</v>
  </rv>
  <rv s="0">
    <v>https://www.bing.com/financeapi/forcetrigger?t=a1zfmw&amp;q=XNAS%3aPACW&amp;form=skydnc</v>
    <v>Learn more on Bing</v>
  </rv>
  <rv s="7">
    <v>en-GB</v>
    <v>a1zfmw</v>
    <v>268435456</v>
    <v>1</v>
    <v>Powered by Refinitiv</v>
    <v>50</v>
    <v>PACWEST BANCORP (XNAS:PACW)</v>
    <v>47</v>
    <v>51</v>
    <v>Finance</v>
    <v>52</v>
    <v>34.68</v>
    <v>5</v>
    <v>1.3620000000000001</v>
    <v>-2.52</v>
    <v>5.8014999999999997E-2</v>
    <v>-0.277839</v>
    <v>0.38</v>
    <v>USD</v>
    <v>PacWest Bancorp is a bank holding company. The Company through its subsidiary, Pacific Western Bank, is focused on providing business banking and treasury management services to small, middle-market and venture-backed businesses. The Company operates through three segments: Commercial Banking, Civic Financial Services (Civic), and Others. Under Commercial Banking, its principal business activities are gathering retail and commercial deposits, originating and servicing loans and leases and investing in investment securities. Under Civic, the Company's principal business activity is the financing of business-purpose non-owner-occupied investor properties. The Company's loan and lease portfolio consists primarily of real estate mortgage loans, real estate construction and land loans, and commercial loans and leases. Its lending activities include real estate mortgage loans, real estate construction loans, commercial loans and leases, and purchased single-family residential mortgage loans.</v>
    <v>2438</v>
    <v>Nasdaq Stock Market</v>
    <v>XNAS</v>
    <v>XNAS</v>
    <v>9701 Wilshire Boulevard, Suite 700, BEVERLY HILLS, CA, 90212 US</v>
    <v>8.92</v>
    <v>Banking Services</v>
    <v>Stock</v>
    <v>45048.897944548436</v>
    <v>304</v>
    <v>5.26</v>
    <v>787599510</v>
    <v>PACWEST BANCORP</v>
    <v>PACWEST BANCORP</v>
    <v>8.92</v>
    <v>3.3546</v>
    <v>9.07</v>
    <v>6.55</v>
    <v>6.93</v>
    <v>120244200</v>
    <v>PACW</v>
    <v>PACWEST BANCORP (XNAS:PACW)</v>
    <v>74553966</v>
    <v>13962281</v>
    <v>2008</v>
  </rv>
  <rv s="2">
    <v>305</v>
  </rv>
  <rv s="3">
    <fb>22.67</fb>
    <v>6</v>
  </rv>
  <rv s="0">
    <v>https://www.bing.com/financeapi/forcetrigger?t=a1pj4c&amp;q=XNYS%3aCFG&amp;form=skydnc</v>
    <v>Learn more on Bing</v>
  </rv>
  <rv s="7">
    <v>en-GB</v>
    <v>a1pj4c</v>
    <v>268435456</v>
    <v>1</v>
    <v>Powered by Refinitiv</v>
    <v>50</v>
    <v>CITIZENS FINANCIAL GROUP, INC. (XNYS:CFG)</v>
    <v>47</v>
    <v>51</v>
    <v>Finance</v>
    <v>52</v>
    <v>44.82</v>
    <v>26.02</v>
    <v>1.302</v>
    <v>-1.47</v>
    <v>1.4482E-2</v>
    <v>-5.1761000000000001E-2</v>
    <v>0.39</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retail customers and small businesses, with products and services that include deposit products, mortgage and home equity lending, credit cards, business loans, wealth management and investment services across its 14-state traditional banking footprint. Its network includes specialists covering lending, savings and investment needs as well as small business products and services. Commercial Banking segment primarily serves companies and institutions. The segment offers a complement of financial products and solutions, including lending and leasing, deposit and treasury management services, foreign exchange, and interest rate and commodity risk management solutions, among others.</v>
    <v>18889</v>
    <v>New York Stock Exchange</v>
    <v>XNYS</v>
    <v>XNYS</v>
    <v>1 CITIZENS PLAZA, PROVIDENCE, RI, 02903 US</v>
    <v>28.65</v>
    <v>Banking Services</v>
    <v>Stock</v>
    <v>45048.897504062501</v>
    <v>308</v>
    <v>26.02</v>
    <v>13948370000</v>
    <v>CITIZENS FINANCIAL GROUP, INC.</v>
    <v>CITIZENS FINANCIAL GROUP, INC.</v>
    <v>28.45</v>
    <v>6.8274999999999997</v>
    <v>28.4</v>
    <v>26.93</v>
    <v>27.32</v>
    <v>483982300</v>
    <v>CFG</v>
    <v>CITIZENS FINANCIAL GROUP, INC. (XNYS:CFG)</v>
    <v>16331864</v>
    <v>9880370</v>
    <v>1984</v>
  </rv>
  <rv s="2">
    <v>309</v>
  </rv>
  <rv s="3">
    <fb>39.53</fb>
    <v>6</v>
  </rv>
  <rv s="0">
    <v>https://www.bing.com/financeapi/forcetrigger?t=a26gnm&amp;q=XNAS%3aZION&amp;form=skydnc</v>
    <v>Learn more on Bing</v>
  </rv>
  <rv s="8">
    <v>en-GB</v>
    <v>a26gnm</v>
    <v>268435456</v>
    <v>1</v>
    <v>Powered by Refinitiv</v>
    <v>53</v>
    <v>ZIONS BANCORPORATION, NATIONAL ASSOCIATION (XNAS:ZION)</v>
    <v>47</v>
    <v>54</v>
    <v>Finance</v>
    <v>52</v>
    <v>59.75</v>
    <v>20.41</v>
    <v>1.1027</v>
    <v>-2.9</v>
    <v>3.0518E-2</v>
    <v>-0.10812799999999999</v>
    <v>0.73</v>
    <v>USD</v>
    <v>Zions Bancorporation, National Association provides a range of banking products and related services, primarily in the states of Arizona, California, Colorado, Idaho, Nevada, New Mexico, Oregon, Texas, Utah, Washington, and Wyoming. The Company conducts its operations primarily through seven separately managed bank divisions, each with its own local branding and management. Its products and services include commercial and small business banking, commercial real estate lending, retail banking, and wealth management. Its commercial business banking products and services include commercial and industrial lending and leasing, municipal and public finance services, cash management services, commercial card and merchant processing services, and capital markets, syndication, and foreign exchange services. Its retail banking products and services include residential mortgages, home equity lines of credit, personal lines of credit and installment consumer loans, and personal trust services.</v>
    <v>9989</v>
    <v>Nasdaq Stock Market</v>
    <v>XNAS</v>
    <v>XNAS</v>
    <v>One South Main, SALT LAKE CITY, UT, 84133-1109 US</v>
    <v>26.66</v>
    <v>Banking Services</v>
    <v>Stock</v>
    <v>45048.899106666409</v>
    <v>312</v>
    <v>20.41</v>
    <v>3542552000</v>
    <v>ZIONS BANCORPORATION, NATIONAL ASSOCIATION</v>
    <v>ZIONS BANCORPORATION, NATIONAL ASSOCIATION</v>
    <v>26.66</v>
    <v>4.5875000000000004</v>
    <v>26.82</v>
    <v>23.92</v>
    <v>24.65</v>
    <v>148100000</v>
    <v>ZION</v>
    <v>ZIONS BANCORPORATION, NATIONAL ASSOCIATION (XNAS:ZION)</v>
    <v>18550499</v>
    <v>5125363</v>
  </rv>
  <rv s="2">
    <v>313</v>
  </rv>
  <rv s="3">
    <fb>48.46</fb>
    <v>6</v>
  </rv>
  <rv s="0">
    <v>https://www.bing.com/financeapi/forcetrigger?t=a1o8mw&amp;q=XNYS%3aTFC&amp;form=skydnc</v>
    <v>Learn more on Bing</v>
  </rv>
  <rv s="7">
    <v>en-GB</v>
    <v>a1o8mw</v>
    <v>268435456</v>
    <v>1</v>
    <v>Powered by Refinitiv</v>
    <v>50</v>
    <v>Truist Financial Corporation (XNYS:TFC)</v>
    <v>47</v>
    <v>51</v>
    <v>Finance</v>
    <v>52</v>
    <v>52.22</v>
    <v>28.7</v>
    <v>1.0522</v>
    <v>-2.395</v>
    <v>0</v>
    <v>-7.5983999999999996E-2</v>
    <v>0</v>
    <v>USD</v>
    <v>Truist Financial Corporation is a financial services company. The Company operates through its commercial bank subsidiary, Truist Bank (the Bank). The Bank provides a range of banking and trust services for clients and its digital platform. The Company’s segments include Consumer Banking and Wealth, Corporate and Commercial Banking, and Insurance Holdings. It provides a range of banking services to commercial and consumer clients, which includes asset management, automobile lending, credit card lending, consumer finance, home equity lending, insurance, investment brokerage services, mobile/online banking, payment solutions, retail deposit products, small business lending and student lending. Its services also include commercial deposit and treasury services, commercial finance, commercial lending, floor plan lending, leasing, investment banking and capital markets services, institutional trust services, international banking, insurance premium finance and supply chain financing.</v>
    <v>52848</v>
    <v>New York Stock Exchange</v>
    <v>XNYS</v>
    <v>XNYS</v>
    <v>214 N. Tryon St., CHARLOTTE, NC, 28202 US</v>
    <v>31.31</v>
    <v>Banking Services</v>
    <v>Stock</v>
    <v>45048.899417082815</v>
    <v>316</v>
    <v>28.984999999999999</v>
    <v>38792111750</v>
    <v>Truist Financial Corporation</v>
    <v>Truist Financial Corporation</v>
    <v>31.27</v>
    <v>7.0206</v>
    <v>31.52</v>
    <v>29.125</v>
    <v>29.12</v>
    <v>1331918000</v>
    <v>TFC</v>
    <v>Truist Financial Corporation (XNYS:TFC)</v>
    <v>21130595</v>
    <v>13573679</v>
    <v>1968</v>
  </rv>
  <rv s="2">
    <v>317</v>
  </rv>
  <rv s="3">
    <fb>43.63</fb>
    <v>6</v>
  </rv>
  <rv s="0">
    <v>https://www.bing.com/financeapi/forcetrigger?t=a1y1w7&amp;q=XNYS%3aMTB&amp;form=skydnc</v>
    <v>Learn more on Bing</v>
  </rv>
  <rv s="7">
    <v>en-GB</v>
    <v>a1y1w7</v>
    <v>268435456</v>
    <v>1</v>
    <v>Powered by Refinitiv</v>
    <v>50</v>
    <v>M&amp;T BANK CORPORATION (XNYS:MTB)</v>
    <v>47</v>
    <v>51</v>
    <v>Finance</v>
    <v>52</v>
    <v>193.42</v>
    <v>110</v>
    <v>0.78210000000000002</v>
    <v>-4.28</v>
    <v>-2.5549999999999998E-4</v>
    <v>-3.5171000000000001E-2</v>
    <v>-0.03</v>
    <v>USD</v>
    <v>M&amp;T Bank Corporation is a bank holding company. The Company’s bank subsidiaries include Manufacturers and Traders Trust Company and Wilmington Trust, N.A. It offers retail and commercial banking, and others. Its segments include Business Banking, Commercial Banking, Commercial Real Estate, Discretionary Portfolio, Residential Mortgage Banking and Retail Banking. Business Banking segment provides business loans and leases, including business credit cards, deposit products, and financial services. Commercial Banking segment provides credit products and banking services for middle-market and commercial customers. Discretionary Portfolio includes investment and trading account securities, residential real estate loans and other assets. Residential Mortgage Banking segment services residential mortgage loans and sells loans in secondary market to investors. Retail Banking segment offers services through delivery channels, which include branch offices, automated teller machines, and others.</v>
    <v>22210</v>
    <v>New York Stock Exchange</v>
    <v>XNYS</v>
    <v>XNYS</v>
    <v>One M&amp;T Plaza, BUFFALO, NY, 14203 US</v>
    <v>121.38</v>
    <v>Banking Services</v>
    <v>Stock</v>
    <v>45048.89549770781</v>
    <v>320</v>
    <v>114.61</v>
    <v>19730057781</v>
    <v>M&amp;T BANK CORPORATION</v>
    <v>M&amp;T BANK CORPORATION</v>
    <v>121.2</v>
    <v>9.4247999999999994</v>
    <v>121.69</v>
    <v>117.41</v>
    <v>117.37</v>
    <v>168044100</v>
    <v>MTB</v>
    <v>M&amp;T BANK CORPORATION (XNYS:MTB)</v>
    <v>2987206</v>
    <v>1790576</v>
    <v>1969</v>
  </rv>
  <rv s="2">
    <v>321</v>
  </rv>
  <rv s="3">
    <fb>144.97</fb>
    <v>6</v>
  </rv>
  <rv s="0">
    <v>https://www.bing.com/financeapi/forcetrigger?t=a1pjfr&amp;q=XNYS%3aCFR&amp;form=skydnc</v>
    <v>Learn more on Bing</v>
  </rv>
  <rv s="7">
    <v>en-GB</v>
    <v>a1pjfr</v>
    <v>268435456</v>
    <v>1</v>
    <v>Powered by Refinitiv</v>
    <v>50</v>
    <v>CULLEN/FROST BANKERS, INC. (XNYS:CFR)</v>
    <v>47</v>
    <v>51</v>
    <v>Finance</v>
    <v>55</v>
    <v>160.6</v>
    <v>95.75</v>
    <v>1.0410999999999999</v>
    <v>-5.31</v>
    <v>0</v>
    <v>-4.9534000000000002E-2</v>
    <v>0</v>
    <v>USD</v>
    <v>Cullen/Frost Bankers, Inc. is a financial holding and bank holding company. The Company's segments include Banking and Frost Wealth Advisors. The Banking segment includes both commercial and consumer banking services and Frost Insurance Agency. Its commercial banking services are provided to corporations and other business clients and include a range of lending and cash management products. Its consumer banking services include direct lending and depository services. Its Frost Insurance Agency provides insurance brokerage services to individuals and businesses covering corporate and personal property and casualty products, as well as group health and life insurance products. The Frost Wealth Advisors segment includes fee-based services within private trust, retirement services, and financial management services, including personal wealth management and securities brokerage services. It serves a range of industries, including energy, manufacturing, construction, and others.</v>
    <v>4985</v>
    <v>New York Stock Exchange</v>
    <v>XNYS</v>
    <v>XNYS</v>
    <v>111 W Houston St, SAN ANTONIO, TX, 78205 US</v>
    <v>106.75</v>
    <v>Banking Services</v>
    <v>Stock</v>
    <v>45048.888156631248</v>
    <v>324</v>
    <v>100.49</v>
    <v>6561573354</v>
    <v>CULLEN/FROST BANKERS, INC.</v>
    <v>CULLEN/FROST BANKERS, INC.</v>
    <v>106.27</v>
    <v>10.7288</v>
    <v>107.2</v>
    <v>101.89</v>
    <v>101.89</v>
    <v>64398600</v>
    <v>CFR</v>
    <v>CULLEN/FROST BANKERS, INC. (XNYS:CFR)</v>
    <v>811193</v>
    <v>611155</v>
    <v>1966</v>
  </rv>
  <rv s="2">
    <v>325</v>
  </rv>
  <rv s="3">
    <fb>130.24</fb>
    <v>6</v>
  </rv>
  <rv s="0">
    <v>https://www.bing.com/financeapi/forcetrigger?t=a21wsm&amp;q=XNYS%3aRF&amp;form=skydnc</v>
    <v>Learn more on Bing</v>
  </rv>
  <rv s="7">
    <v>en-GB</v>
    <v>a21wsm</v>
    <v>268435456</v>
    <v>1</v>
    <v>Powered by Refinitiv</v>
    <v>50</v>
    <v>REGIONS FINANCIAL CORPORATION (XNYS:RF)</v>
    <v>47</v>
    <v>51</v>
    <v>Finance</v>
    <v>52</v>
    <v>24.33</v>
    <v>13.94</v>
    <v>1.2042999999999999</v>
    <v>-1.19</v>
    <v>6.0060000000000007E-4</v>
    <v>-6.6703999999999999E-2</v>
    <v>0.01</v>
    <v>USD</v>
    <v>Regions Financial Corporation is a financial holding company. The Company provides traditional commercial, retail and mortgage banking services, as well as other financial services in the fields of asset management, wealth management, securities brokerage, trust services, merger and acquisition advisory services, and other specialty financing. The Company's business segments include Corporate Bank, Consumer Bank, and Wealth Management. The Corporate Bank segment includes commercial and industrial, commercial real estate and investor real estate lending. It also includes equipment lease financing, and capital markets activities. The Consumer Bank segment includes consumer banking products and services related to residential first mortgages, home equity lines and loans, branch small business loans, and indirect loans. The Wealth Management segment includes credit related products, trust and investment management, asset management, retirement and savings solutions, and estate planning.</v>
    <v>20073</v>
    <v>New York Stock Exchange</v>
    <v>XNYS</v>
    <v>XNYS</v>
    <v>1900 Fifth Avenue North, BIRMINGHAM, AL, 35203 US</v>
    <v>17.77</v>
    <v>Banking Services</v>
    <v>Stock</v>
    <v>45048.894906122659</v>
    <v>328</v>
    <v>16.495000000000001</v>
    <v>15567749999</v>
    <v>REGIONS FINANCIAL CORPORATION</v>
    <v>REGIONS FINANCIAL CORPORATION</v>
    <v>17.77</v>
    <v>7.6108000000000002</v>
    <v>17.84</v>
    <v>16.649999999999999</v>
    <v>16.66</v>
    <v>935000000</v>
    <v>RF</v>
    <v>REGIONS FINANCIAL CORPORATION (XNYS:RF)</v>
    <v>11859663</v>
    <v>10977684</v>
    <v>2004</v>
  </rv>
  <rv s="2">
    <v>329</v>
  </rv>
  <rv s="3">
    <fb>21.47</fb>
    <v>6</v>
  </rv>
  <rv s="0">
    <v>https://www.bing.com/financeapi/forcetrigger?t=a25p52&amp;q=XNYS%3aWAL&amp;form=skydnc</v>
    <v>Learn more on Bing</v>
  </rv>
  <rv s="7">
    <v>en-GB</v>
    <v>a25p52</v>
    <v>268435456</v>
    <v>1</v>
    <v>Powered by Refinitiv</v>
    <v>50</v>
    <v>WESTERN ALLIANCE BANCORPORATION (XNYS:WAL)</v>
    <v>47</v>
    <v>51</v>
    <v>Finance</v>
    <v>52</v>
    <v>86.87</v>
    <v>7.46</v>
    <v>1.3638999999999999</v>
    <v>-5.55</v>
    <v>-8.7290000000000006E-3</v>
    <v>-0.152305</v>
    <v>-0.27</v>
    <v>USD</v>
    <v>Western Alliance Bancorporation is a bank holding company. The Company provides a full spectrum of customized loan, deposit and treasury management capabilities, including / funds transfer and other digital payment offerings through its wholly owned banking subsidiary, Western Alliance Bank (WAB). WAB operates through five full-service banking divisions: Alliance Bank of Arizona (ABA), Bank of Nevada (BON), Bridge Bank (Bridge), First Independent Bank (FIB), and Torrey Pines Bank (TPB). The Company also provides a range of specialized financial services to business customers across the country, including mortgage banking services through AmeriHome and digital payment services for the class action legal industry. In addition, the Company has two non-bank subsidiaries, CS Insurance Company (CSI) and Western Alliance Trust Company, N.A. (WATC). CSI is a captive insurance company. WATC provides corporate trust services and levered loan administration solutions.</v>
    <v>3365</v>
    <v>New York Stock Exchange</v>
    <v>XNYS</v>
    <v>XNYS</v>
    <v>One E. Washington Street, PHOENIX, AZ, 85004 US</v>
    <v>36.18</v>
    <v>Banking Services</v>
    <v>Stock</v>
    <v>45048.899467835159</v>
    <v>332</v>
    <v>26.54</v>
    <v>3382575471</v>
    <v>WESTERN ALLIANCE BANCORPORATION</v>
    <v>WESTERN ALLIANCE BANCORPORATION</v>
    <v>36.18</v>
    <v>4.1589999999999998</v>
    <v>36.44</v>
    <v>30.89</v>
    <v>30.66</v>
    <v>109503900</v>
    <v>WAL</v>
    <v>WESTERN ALLIANCE BANCORPORATION (XNYS:WAL)</v>
    <v>25879655</v>
    <v>5954640</v>
    <v>2014</v>
  </rv>
  <rv s="2">
    <v>333</v>
  </rv>
  <rv s="3">
    <fb>58.52</fb>
    <v>6</v>
  </rv>
  <rv s="0">
    <v>https://www.bing.com/financeapi/forcetrigger?t=a1ugim&amp;q=XNAS%3aHBAN&amp;form=skydnc</v>
    <v>Learn more on Bing</v>
  </rv>
  <rv s="7">
    <v>en-GB</v>
    <v>a1ugim</v>
    <v>268435456</v>
    <v>1</v>
    <v>Powered by Refinitiv</v>
    <v>50</v>
    <v>HUNTINGTON BANCSHARES INCORPORATED (XNAS:HBAN)</v>
    <v>47</v>
    <v>51</v>
    <v>Finance</v>
    <v>52</v>
    <v>15.74</v>
    <v>9.94</v>
    <v>1.0887</v>
    <v>-0.69</v>
    <v>-2.9130000000000002E-3</v>
    <v>-6.2784000000000006E-2</v>
    <v>-0.03</v>
    <v>USD</v>
    <v>Huntington Bancshares Incorporated is a diversified regional bank holding company. Its segments include Commercial Banking, Consumer and Business Banking, Vehicle Finance, and Regional Banking and The Huntington Private Client Group (RBHPCG). The Commercial Banking segment provides capabilities through bankers, capabilities, and digital channels, and includes a set of product offerings. The Consumer and Business Banking segment provides an array of financial products and services to consumer and small business customers including, but not limited to, checking accounts, savings accounts, money market accounts, compact discs (CDs), investments, consumer loans, credit cards, and small business loans. The Vehicle Finance segment provides products and services that provide financing to consumers. The RBHPCG segment consists of private banking, wealth and investment management, and retirement plan services. The Company has over 1,032 full-service branches and private client group offices.</v>
    <v>20198</v>
    <v>Nasdaq Stock Market</v>
    <v>XNAS</v>
    <v>XNAS</v>
    <v>41 South High Street, COLUMBUS, OH, 43287 US</v>
    <v>10.930099999999999</v>
    <v>Banking Services</v>
    <v>Stock</v>
    <v>45048.894905763278</v>
    <v>336</v>
    <v>10.08</v>
    <v>14869234500</v>
    <v>HUNTINGTON BANCSHARES INCORPORATED</v>
    <v>HUNTINGTON BANCSHARES INCORPORATED</v>
    <v>10.93</v>
    <v>7.1128</v>
    <v>10.99</v>
    <v>10.3</v>
    <v>10.27</v>
    <v>1443615000</v>
    <v>HBAN</v>
    <v>HUNTINGTON BANCSHARES INCORPORATED (XNAS:HBAN)</v>
    <v>26012289</v>
    <v>15701581</v>
    <v>1966</v>
  </rv>
  <rv s="2">
    <v>337</v>
  </rv>
  <rv s="3">
    <fb>14.1</fb>
    <v>6</v>
  </rv>
  <rv s="0">
    <v>https://www.bing.com/financeapi/forcetrigger?t=a1seww&amp;q=XNAS%3aEWBC&amp;form=skydnc</v>
    <v>Learn more on Bing</v>
  </rv>
  <rv s="7">
    <v>en-GB</v>
    <v>a1seww</v>
    <v>268435456</v>
    <v>1</v>
    <v>Powered by Refinitiv</v>
    <v>50</v>
    <v>EAST WEST BANCORP, INC. (XNAS:EWBC)</v>
    <v>47</v>
    <v>51</v>
    <v>Finance</v>
    <v>52</v>
    <v>80.98</v>
    <v>33.86</v>
    <v>1.3897999999999999</v>
    <v>-4.46</v>
    <v>5.8570000000000002E-3</v>
    <v>-8.8211999999999999E-2</v>
    <v>0.27</v>
    <v>USD</v>
    <v>East West Bancorp, Inc. is a bank holding company that offers a range of banking services to individuals and businesses through its subsidiary, East West Bank (the Bank) and others. The Company operates through three segments: Consumer and Business Banking, Commercial Banking, and Other. The Consumer and Business Banking segment provides financial products and services to consumer and commercial customers through the Company’s domestic branch network. This segment offers consumer and commercial deposits, mortgage and home equity loans, and other products and services. The Commercial Banking segment primarily generates commercial loans and deposits. Commercial loan products include commercial business loans and lines of credit, trade finance loans and letters of credit, commercial real estate (CRE) loans, construction and land loans, affordable housing loans and letters of credit, asset-based lending and others. The Bank operates in over 120 locations in the United States and China.</v>
    <v>3155</v>
    <v>Nasdaq Stock Market</v>
    <v>XNAS</v>
    <v>XNAS</v>
    <v>135 N. Los Robles Ave. 7Th Floor, PASADENA, CA, 91101 US</v>
    <v>50.43</v>
    <v>Banking Services</v>
    <v>Stock</v>
    <v>45048.895111214842</v>
    <v>340</v>
    <v>45.32</v>
    <v>6518327940</v>
    <v>EAST WEST BANCORP, INC.</v>
    <v>EAST WEST BANCORP, INC.</v>
    <v>50.43</v>
    <v>5.9238</v>
    <v>50.56</v>
    <v>46.1</v>
    <v>46.37</v>
    <v>141395400</v>
    <v>EWBC</v>
    <v>EAST WEST BANCORP, INC. (XNAS:EWBC)</v>
    <v>4130217</v>
    <v>1477894</v>
    <v>1998</v>
  </rv>
  <rv s="2">
    <v>341</v>
  </rv>
  <rv s="3">
    <fb>66.010000000000005</fb>
    <v>6</v>
  </rv>
  <rv s="0">
    <v>https://www.bing.com/financeapi/forcetrigger?t=a1opxm&amp;q=XNYS%3aBOH&amp;form=skydnc</v>
    <v>Learn more on Bing</v>
  </rv>
  <rv s="7">
    <v>en-GB</v>
    <v>a1opxm</v>
    <v>268435456</v>
    <v>1</v>
    <v>Powered by Refinitiv</v>
    <v>50</v>
    <v>BANK OF HAWAII CORPORATION (XNYS:BOH)</v>
    <v>47</v>
    <v>51</v>
    <v>Finance</v>
    <v>55</v>
    <v>85.45</v>
    <v>34.71</v>
    <v>0.96309999999999996</v>
    <v>-3.79</v>
    <v>-9.0889999999999999E-3</v>
    <v>-7.9288999999999998E-2</v>
    <v>-0.4</v>
    <v>USD</v>
    <v>Bank of Hawaii Corporation is a bank holding company. It provides a range of financial products and services primarily to customers in Hawaii, Guam, and other Pacific Islands. It operates through three segments: Consumer Banking, Commercial Banking, and Treasury and Other. The Consumer Banking segment provides loan, deposit, and insurance products; private banking and international client banking services; trust services; investment management, and institutional investment advisory services. It also provides a full-service brokerage offering equities, mutual funds, life insurance, and annuity products. The Commercial Banking segment offers products, including corporate banking, commercial real estate loans, commercial lease financing, auto dealer financing, and deposit products. The Treasury and Other segment consists of corporate asset and liability management activities, including interest rate risk management and a foreign currency exchange business.</v>
    <v>2076</v>
    <v>New York Stock Exchange</v>
    <v>XNYS</v>
    <v>XNYS</v>
    <v>130 Merchant St, HONOLULU, HI, 96813- US</v>
    <v>47.88</v>
    <v>Banking Services</v>
    <v>Stock</v>
    <v>45048.885744988278</v>
    <v>344</v>
    <v>42.630099999999999</v>
    <v>1744947208</v>
    <v>BANK OF HAWAII CORPORATION</v>
    <v>BANK OF HAWAII CORPORATION</v>
    <v>47.88</v>
    <v>9.0333000000000006</v>
    <v>47.8</v>
    <v>44.01</v>
    <v>43.61</v>
    <v>39648880</v>
    <v>BOH</v>
    <v>BANK OF HAWAII CORPORATION (XNYS:BOH)</v>
    <v>1679288</v>
    <v>581715</v>
    <v>1998</v>
  </rv>
  <rv s="2">
    <v>345</v>
  </rv>
  <rv s="3">
    <fb>77.72</fb>
    <v>6</v>
  </rv>
  <rv s="0">
    <v>https://www.bing.com/financeapi/forcetrigger?t=a1yymw&amp;q=XNYS%3aNYCB&amp;form=skydnc</v>
    <v>Learn more on Bing</v>
  </rv>
  <rv s="7">
    <v>en-GB</v>
    <v>a1yymw</v>
    <v>268435456</v>
    <v>1</v>
    <v>Powered by Refinitiv</v>
    <v>50</v>
    <v>NEW YORK COMMUNITY BANCORP, INC. (XNYS:NYCB)</v>
    <v>47</v>
    <v>51</v>
    <v>Finance</v>
    <v>55</v>
    <v>11.02</v>
    <v>5.81</v>
    <v>1.0535000000000001</v>
    <v>-0.57999999999999996</v>
    <v>4.8617999999999995E-2</v>
    <v>-5.4154999999999995E-2</v>
    <v>0.49249999999999999</v>
    <v>USD</v>
    <v>New York Community Bancorp, Inc. is the bank holding company for Flagstar Bank, N.A. (the Bank). The Bank is engaged in several national businesses, including multi-family lending, mortgage originations and servicing, and warehouse lending. The Bank is a multi-family portfolio lender in the New York City market area, where it specializes in rent-regulated, non-luxury apartment buildings. Its specialty finance loans and leases are generally made to large corporate obligors that participate in stable industries nationwide, and its warehouse loans are made to mortgage lenders across the country. The Bank offers a suite of cash management products to address the needs of small and mid-size businesses and professional associations. The Bank operates about 395 branches across nine states. The Bank also operates through eight local divisions, such as Queens County Savings Bank, Roslyn Savings Bank, Richmond County Savings Bank, Roosevelt Savings Bank, Ohio Savings Bank, and others.</v>
    <v>7497</v>
    <v>New York Stock Exchange</v>
    <v>XNYS</v>
    <v>XNYS</v>
    <v>102 Duffy Avenue, HICKSVILLE, NY, 11801 US</v>
    <v>10.775</v>
    <v>Banking Services</v>
    <v>Stock</v>
    <v>45048.888783935159</v>
    <v>348</v>
    <v>9.7249999999999996</v>
    <v>7315382539</v>
    <v>NEW YORK COMMUNITY BANCORP, INC.</v>
    <v>NEW YORK COMMUNITY BANCORP, INC.</v>
    <v>10.71</v>
    <v>2.8033000000000001</v>
    <v>10.71</v>
    <v>10.130000000000001</v>
    <v>10.6225</v>
    <v>722150300</v>
    <v>NYCB</v>
    <v>NEW YORK COMMUNITY BANCORP, INC. (XNYS:NYCB)</v>
    <v>28581403</v>
    <v>15393942</v>
    <v>1993</v>
  </rv>
  <rv s="2">
    <v>349</v>
  </rv>
  <rv s="3">
    <fb>8.64</fb>
    <v>6</v>
  </rv>
  <rv s="0">
    <v>https://www.bing.com/financeapi/forcetrigger?t=a1sv6h&amp;q=XNYS%3aFHN&amp;form=skydnc</v>
    <v>Learn more on Bing</v>
  </rv>
  <rv s="7">
    <v>en-GB</v>
    <v>a1sv6h</v>
    <v>268435456</v>
    <v>1</v>
    <v>Powered by Refinitiv</v>
    <v>50</v>
    <v>FIRST HORIZON CORPORATION (XNYS:FHN)</v>
    <v>47</v>
    <v>51</v>
    <v>Finance</v>
    <v>52</v>
    <v>24.92</v>
    <v>13.4</v>
    <v>0.89700000000000002</v>
    <v>-1.34</v>
    <v>1.2971E-2</v>
    <v>-7.6483999999999996E-2</v>
    <v>0.21</v>
    <v>USD</v>
    <v>First Horizon Corporation is a bank holding company, which provides diversified financial services primarily through its principal subsidiary, First Horizon Bank (the Bank). The Company's segments include Regional Banking, Specialty Banking and Corporate. The Regional Banking segment offers financial products and services, including traditional lending and deposit taking, to consumer and commercial clients primarily in the southern United States and other selected markets. This segment also provides investment, wealth management, financial planning, trust and asset management services for consumer clients. The Specialty Banking segment consists of specialty banking lines of business, which includes asset-based lending, mortgage warehouse lending, commercial real estate, franchise finance, correspondent banking, equipment finance, mortgage, and title insurance. This segment also delivers treasury management solutions, loan syndications, and international banking.</v>
    <v>7397</v>
    <v>New York Stock Exchange</v>
    <v>XNYS</v>
    <v>XNYS</v>
    <v>165 Madison Ave, MEMPHIS, TN, 38103 US</v>
    <v>17.484999999999999</v>
    <v>Banking Services</v>
    <v>Stock</v>
    <v>45048.897900346878</v>
    <v>352</v>
    <v>15.965</v>
    <v>8704840000</v>
    <v>FIRST HORIZON CORPORATION</v>
    <v>FIRST HORIZON CORPORATION</v>
    <v>17.45</v>
    <v>11.7895</v>
    <v>17.52</v>
    <v>16.18</v>
    <v>16.399999999999999</v>
    <v>538000000</v>
    <v>FHN</v>
    <v>FIRST HORIZON CORPORATION (XNYS:FHN)</v>
    <v>11397693</v>
    <v>5125310</v>
    <v>1968</v>
  </rv>
  <rv s="2">
    <v>353</v>
  </rv>
  <rv s="3">
    <fb>24.46</fb>
    <v>6</v>
  </rv>
  <rv s="9">
    <v>56</v>
    <v>a25p52</v>
    <v>Daily</v>
    <v>44929</v>
    <v>44929</v>
    <v>0</v>
    <v>1</v>
    <v>638083008000000000,638186521659639817,0</v>
    <v>0</v>
    <v>a25p52</v>
    <v>XNYS:WAL</v>
    <v>1</v>
  </rv>
  <rv s="9">
    <v>56</v>
    <v>a23hqh</v>
    <v>Daily</v>
    <v>44929</v>
    <v>44929</v>
    <v>0</v>
    <v>1</v>
    <v>638083008000000000,638184794525239445,0</v>
    <v>0</v>
    <v>a23hqh</v>
    <v>ARCX:SPY</v>
    <v>2</v>
  </rv>
  <rv s="9">
    <v>57</v>
    <v>avysvh</v>
    <v>Daily</v>
    <v>44928</v>
    <v>44928</v>
    <v>0</v>
    <v>1</v>
    <v>638082144000000000,638184763870359874,0</v>
    <v>0</v>
    <v>avysvh</v>
    <v>USDZAR</v>
    <v>3</v>
  </rv>
  <rv s="9">
    <v>58</v>
    <v>avyrqh</v>
    <v>Daily</v>
    <v>44928</v>
    <v>44928</v>
    <v>0</v>
    <v>1</v>
    <v>638082144000000000,638184763870377345,0</v>
    <v>0</v>
    <v>avyrqh</v>
    <v>USDPHP</v>
    <v>4</v>
  </rv>
  <rv s="9">
    <v>56</v>
    <v>av932w</v>
    <v>Daily</v>
    <v>44928</v>
    <v>44928</v>
    <v>0</v>
    <v>1</v>
    <v>638082144000000000,638184756121327409,0</v>
    <v>0</v>
    <v>av932w</v>
    <v>EURUSD</v>
    <v>5</v>
  </rv>
  <rv s="9">
    <v>56</v>
    <v>a22xmw</v>
    <v>Daily</v>
    <v>44929</v>
    <v>44929</v>
    <v>0</v>
    <v>1</v>
    <v>638083008000000000,638184796877626682,0</v>
    <v>0</v>
    <v>a22xmw</v>
    <v>XNAS:SHY</v>
    <v>6</v>
  </rv>
  <rv s="9">
    <v>59</v>
    <v>avyomw</v>
    <v>Daily</v>
    <v>44928</v>
    <v>44928</v>
    <v>0</v>
    <v>1</v>
    <v>638082144000000000,638184759849538819,0</v>
    <v>0</v>
    <v>avyomw</v>
    <v>USDJPY</v>
    <v>7</v>
  </rv>
  <rv s="9">
    <v>56</v>
    <v>a1sg8m</v>
    <v>Daily</v>
    <v>44929</v>
    <v>44929</v>
    <v>0</v>
    <v>1</v>
    <v>638083008000000000,638184794525251884,0</v>
    <v>0</v>
    <v>a1sg8m</v>
    <v>ARCX:EWQ</v>
    <v>8</v>
  </rv>
  <rv s="9">
    <v>56</v>
    <v>a25g2w</v>
    <v>Daily</v>
    <v>44929</v>
    <v>44929</v>
    <v>0</v>
    <v>1</v>
    <v>638083008000000000,638184794523957716,0</v>
    <v>0</v>
    <v>a25g2w</v>
    <v>BATS:VNM</v>
    <v>9</v>
  </rv>
  <rv s="9">
    <v>56</v>
    <v>a1ue8m</v>
    <v>Daily</v>
    <v>44929</v>
    <v>44929</v>
    <v>0</v>
    <v>1</v>
    <v>638083008000000000,638184794523954577,0</v>
    <v>0</v>
    <v>a1ue8m</v>
    <v>ARCX:NORW</v>
    <v>10</v>
  </rv>
  <rv s="9">
    <v>56</v>
    <v>avyjhw</v>
    <v>Daily</v>
    <v>44928</v>
    <v>44928</v>
    <v>0</v>
    <v>1</v>
    <v>638082144000000000,638184758052710259,0</v>
    <v>0</v>
    <v>avyjhw</v>
    <v>GBPUSD</v>
    <v>11</v>
  </rv>
  <rv s="9">
    <v>56</v>
    <v>auxr9c</v>
    <v>Daily</v>
    <v>44928</v>
    <v>44928</v>
    <v>0</v>
    <v>1</v>
    <v>638082144000000000,638184766634868618,0</v>
    <v>0</v>
    <v>auxr9c</v>
    <v>AUDUSD</v>
    <v>12</v>
  </rv>
  <rv s="9">
    <v>56</v>
    <v>a25927</v>
    <v>Daily</v>
    <v>44929</v>
    <v>44929</v>
    <v>0</v>
    <v>1</v>
    <v>638083008000000000,638186567097752228,0</v>
    <v>0</v>
    <v>a25927</v>
    <v>ARCX:VEA</v>
    <v>13</v>
  </rv>
  <rv s="9">
    <v>56</v>
    <v>a1y1w7</v>
    <v>Daily</v>
    <v>44929</v>
    <v>44929</v>
    <v>0</v>
    <v>1</v>
    <v>638083008000000000,638186521659634903,0</v>
    <v>0</v>
    <v>a1y1w7</v>
    <v>XNYS:MTB</v>
    <v>14</v>
  </rv>
  <rv s="9">
    <v>56</v>
    <v>avv7r7</v>
    <v>Daily</v>
    <v>44928</v>
    <v>44928</v>
    <v>0</v>
    <v>1</v>
    <v>638082144000000000,638184758260307998,0</v>
    <v>0</v>
    <v>avv7r7</v>
    <v>CHFUSD</v>
    <v>15</v>
  </rv>
  <rv s="9">
    <v>60</v>
    <v>avyufr</v>
    <v>Daily</v>
    <v>44928</v>
    <v>44928</v>
    <v>0</v>
    <v>1</v>
    <v>638082144000000000,638184763870359107,0</v>
    <v>0</v>
    <v>avyufr</v>
    <v>USDVND</v>
    <v>16</v>
  </rv>
  <rv s="9">
    <v>56</v>
    <v>a1s2u2</v>
    <v>Daily</v>
    <v>44929</v>
    <v>44929</v>
    <v>0</v>
    <v>1</v>
    <v>638083008000000000,638184794525277764,0</v>
    <v>0</v>
    <v>a1s2u2</v>
    <v>ARCX:EPHE</v>
    <v>17</v>
  </rv>
  <rv s="9">
    <v>61</v>
    <v>avym77</v>
    <v>Daily</v>
    <v>44928</v>
    <v>44928</v>
    <v>0</v>
    <v>1</v>
    <v>638082144000000000,638184758958432120,0</v>
    <v>0</v>
    <v>avym77</v>
    <v>USDCNY</v>
    <v>18</v>
  </rv>
  <rv s="9">
    <v>62</v>
    <v>avytar</v>
    <v>Daily</v>
    <v>44928</v>
    <v>44928</v>
    <v>0</v>
    <v>1</v>
    <v>638082144000000000,638184762060353606,0</v>
    <v>0</v>
    <v>avytar</v>
    <v>USDTWD</v>
    <v>19</v>
  </rv>
  <rv s="9">
    <v>63</v>
    <v>avyoyc</v>
    <v>Daily</v>
    <v>44928</v>
    <v>44928</v>
    <v>0</v>
    <v>1</v>
    <v>638082144000000000,638184762060355522,0</v>
    <v>0</v>
    <v>avyoyc</v>
    <v>USDKRW</v>
    <v>20</v>
  </rv>
  <rv s="9">
    <v>56</v>
    <v>a26gnm</v>
    <v>Daily</v>
    <v>44929</v>
    <v>44929</v>
    <v>0</v>
    <v>1</v>
    <v>638083008000000000,638186521659634903,0</v>
    <v>0</v>
    <v>a26gnm</v>
    <v>XNAS:ZION</v>
    <v>21</v>
  </rv>
  <rv s="9">
    <v>56</v>
    <v>a24b5r</v>
    <v>Daily</v>
    <v>44929</v>
    <v>44929</v>
    <v>0</v>
    <v>1</v>
    <v>638083008000000000,638184799420736979,0</v>
    <v>0</v>
    <v>a24b5r</v>
    <v>XNAS:TLT</v>
    <v>22</v>
  </rv>
  <rv s="9">
    <v>56</v>
    <v>a1s3w7</v>
    <v>Daily</v>
    <v>44929</v>
    <v>44929</v>
    <v>0</v>
    <v>1</v>
    <v>638083008000000000,638184794523791784,0</v>
    <v>0</v>
    <v>a1s3w7</v>
    <v>ARCX:EPU</v>
    <v>23</v>
  </rv>
  <rv s="9">
    <v>64</v>
    <v>avyspr</v>
    <v>Daily</v>
    <v>44928</v>
    <v>44928</v>
    <v>0</v>
    <v>1</v>
    <v>638082144000000000,638184762060345717,0</v>
    <v>0</v>
    <v>avyspr</v>
    <v>USDSGD</v>
    <v>24</v>
  </rv>
  <rv s="9">
    <v>56</v>
    <v>a21jqh</v>
    <v>Daily</v>
    <v>44929</v>
    <v>44929</v>
    <v>0</v>
    <v>1</v>
    <v>638083008000000000,638184794523926835,0</v>
    <v>0</v>
    <v>a21jqh</v>
    <v>XNAS:QAT</v>
    <v>25</v>
  </rv>
  <rv s="9">
    <v>56</v>
    <v>a1u68m</v>
    <v>Daily</v>
    <v>44929</v>
    <v>44929</v>
    <v>0</v>
    <v>1</v>
    <v>638083008000000000,638184794523954526,0</v>
    <v>0</v>
    <v>a1u68m</v>
    <v>ARCX:GREK</v>
    <v>26</v>
  </rv>
  <rv s="9">
    <v>56</v>
    <v>a1rtww</v>
    <v>Daily</v>
    <v>44929</v>
    <v>44929</v>
    <v>0</v>
    <v>1</v>
    <v>638083008000000000,638184794523831788,0</v>
    <v>0</v>
    <v>a1rtww</v>
    <v>ARCX:EIRL</v>
    <v>27</v>
  </rv>
  <rv s="9">
    <v>65</v>
    <v>avyq1h</v>
    <v>Daily</v>
    <v>44928</v>
    <v>44928</v>
    <v>0</v>
    <v>1</v>
    <v>638082144000000000,638184762060346966,0</v>
    <v>0</v>
    <v>avyq1h</v>
    <v>USDMYR</v>
    <v>28</v>
  </rv>
  <rv s="9">
    <v>56</v>
    <v>a1v9r7</v>
    <v>Daily</v>
    <v>44929</v>
    <v>44929</v>
    <v>0</v>
    <v>1</v>
    <v>638083008000000000,638184799213909353,0</v>
    <v>0</v>
    <v>a1v9r7</v>
    <v>ARCX:IDEV</v>
    <v>29</v>
  </rv>
  <rv s="9">
    <v>56</v>
    <v>a1rmz2</v>
    <v>Daily</v>
    <v>44929</v>
    <v>44929</v>
    <v>0</v>
    <v>1</v>
    <v>638083008000000000,638184794523917520,0</v>
    <v>0</v>
    <v>a1rmz2</v>
    <v>BATS:EDEN</v>
    <v>30</v>
  </rv>
  <rv s="9">
    <v>66</v>
    <v>avytgh</v>
    <v>Daily</v>
    <v>44928</v>
    <v>44928</v>
    <v>0</v>
    <v>1</v>
    <v>638082144000000000,638184762060335791,0</v>
    <v>0</v>
    <v>avytgh</v>
    <v>USDTHB</v>
    <v>31</v>
  </rv>
  <rv s="9">
    <v>56</v>
    <v>a1sjf2</v>
    <v>Daily</v>
    <v>44929</v>
    <v>44929</v>
    <v>0</v>
    <v>1</v>
    <v>638083008000000000,638184794525260453,0</v>
    <v>0</v>
    <v>a1sjf2</v>
    <v>ARCX:EZA</v>
    <v>32</v>
  </rv>
  <rv s="9">
    <v>56</v>
    <v>a24qhw</v>
    <v>Daily</v>
    <v>44929</v>
    <v>44929</v>
    <v>0</v>
    <v>1</v>
    <v>638083008000000000,638184794524035947,0</v>
    <v>0</v>
    <v>a24qhw</v>
    <v>XNAS:UAE</v>
    <v>33</v>
  </rv>
  <rv s="9">
    <v>56</v>
    <v>a1s36h</v>
    <v>Daily</v>
    <v>44929</v>
    <v>44929</v>
    <v>0</v>
    <v>1</v>
    <v>638083008000000000,638184794523794332,0</v>
    <v>0</v>
    <v>a1s36h</v>
    <v>ARCX:EPOL</v>
    <v>34</v>
  </rv>
  <rv s="9">
    <v>67</v>
    <v>avyobh</v>
    <v>Daily</v>
    <v>44928</v>
    <v>44928</v>
    <v>0</v>
    <v>1</v>
    <v>638082144000000000,638184763870357349,0</v>
    <v>0</v>
    <v>avyobh</v>
    <v>USDIDR</v>
    <v>35</v>
  </rv>
  <rv s="9">
    <v>68</v>
    <v>avyo8m</v>
    <v>Daily</v>
    <v>44928</v>
    <v>44928</v>
    <v>0</v>
    <v>1</v>
    <v>638082144000000000,638184762060375511,0</v>
    <v>0</v>
    <v>avyo8m</v>
    <v>USDINR</v>
    <v>36</v>
  </rv>
  <rv s="9">
    <v>56</v>
    <v>a1wnz2</v>
    <v>Daily</v>
    <v>44929</v>
    <v>44929</v>
    <v>0</v>
    <v>1</v>
    <v>638083008000000000,638184794523975974,0</v>
    <v>0</v>
    <v>a1wnz2</v>
    <v>ARCX:KSA</v>
    <v>37</v>
  </rv>
  <rv s="9">
    <v>56</v>
    <v>a1yh6h</v>
    <v>Daily</v>
    <v>44929</v>
    <v>44929</v>
    <v>0</v>
    <v>1</v>
    <v>638083008000000000,638184794270340729,0</v>
    <v>0</v>
    <v>a1yh6h</v>
    <v>ARCX:NGE</v>
    <v>38</v>
  </rv>
  <rv s="9">
    <v>69</v>
    <v>avylgh</v>
    <v>Daily</v>
    <v>44928</v>
    <v>44928</v>
    <v>0</v>
    <v>1</v>
    <v>638082144000000000,638184763870379070,0</v>
    <v>0</v>
    <v>avylgh</v>
    <v>USDBRL</v>
    <v>39</v>
  </rv>
  <rv s="9">
    <v>70</v>
    <v>avys2w</v>
    <v>Daily</v>
    <v>44928</v>
    <v>44928</v>
    <v>0</v>
    <v>1</v>
    <v>638082144000000000,638184763870358958,0</v>
    <v>0</v>
    <v>avys2w</v>
    <v>USDRUB</v>
    <v>40</v>
  </rv>
  <rv s="9">
    <v>71</v>
    <v>avyrc7</v>
    <v>Daily</v>
    <v>44928</v>
    <v>44928</v>
    <v>0</v>
    <v>1</v>
    <v>638082144000000000,638184763870342760,0</v>
    <v>0</v>
    <v>avyrc7</v>
    <v>USDPKR</v>
    <v>41</v>
  </rv>
  <rv s="9">
    <v>56</v>
    <v>a1sfkr</v>
    <v>Daily</v>
    <v>44929</v>
    <v>44929</v>
    <v>0</v>
    <v>1</v>
    <v>638083008000000000,638184794523941712,0</v>
    <v>0</v>
    <v>a1sfkr</v>
    <v>ARCX:EWJ</v>
    <v>42</v>
  </rv>
  <rv s="9">
    <v>72</v>
    <v>avytp2</v>
    <v>Daily</v>
    <v>44928</v>
    <v>44928</v>
    <v>0</v>
    <v>1</v>
    <v>638082144000000000,638184763870389111,0</v>
    <v>0</v>
    <v>avytp2</v>
    <v>USDTRY</v>
    <v>43</v>
  </rv>
  <rv s="9">
    <v>56</v>
    <v>a1sftc</v>
    <v>Daily</v>
    <v>44929</v>
    <v>44929</v>
    <v>0</v>
    <v>1</v>
    <v>638083008000000000,638184794525265916,0</v>
    <v>0</v>
    <v>a1sftc</v>
    <v>ARCX:EWM</v>
    <v>44</v>
  </rv>
  <rv s="9">
    <v>56</v>
    <v>av3wnm</v>
    <v>Daily</v>
    <v>44928</v>
    <v>44928</v>
    <v>0</v>
    <v>1</v>
    <v>638082144000000000,638184766420660457,0</v>
    <v>0</v>
    <v>av3wnm</v>
    <v>CADUSD</v>
    <v>45</v>
  </rv>
  <rv s="9">
    <v>56</v>
    <v>avmpm7</v>
    <v>Daily</v>
    <v>44928</v>
    <v>44928</v>
    <v>0</v>
    <v>1</v>
    <v>638082144000000000,638184766885285548,0</v>
    <v>0</v>
    <v>avmpm7</v>
    <v>NZDUSD</v>
    <v>46</v>
  </rv>
  <rv s="9">
    <v>56</v>
    <v>a1sf3m</v>
    <v>Daily</v>
    <v>44929</v>
    <v>44929</v>
    <v>0</v>
    <v>1</v>
    <v>638083008000000000,638184794525258079,0</v>
    <v>0</v>
    <v>a1sf3m</v>
    <v>ARCX:EWD</v>
    <v>47</v>
  </rv>
  <rv s="9">
    <v>56</v>
    <v>a24mz2</v>
    <v>Daily</v>
    <v>44929</v>
    <v>44929</v>
    <v>0</v>
    <v>1</v>
    <v>638083008000000000,638184794524055941,0</v>
    <v>0</v>
    <v>a24mz2</v>
    <v>XNAS:TUR</v>
    <v>48</v>
  </rv>
  <rv s="9">
    <v>56</v>
    <v>a1sff2</v>
    <v>Daily</v>
    <v>44929</v>
    <v>44929</v>
    <v>0</v>
    <v>1</v>
    <v>638083008000000000,638184794523804330,0</v>
    <v>0</v>
    <v>a1sff2</v>
    <v>ARCX:EWH</v>
    <v>49</v>
  </rv>
  <rv s="9">
    <v>56</v>
    <v>a1sg5r</v>
    <v>Daily</v>
    <v>44929</v>
    <v>44929</v>
    <v>0</v>
    <v>1</v>
    <v>638083008000000000,638184794523911328,0</v>
    <v>0</v>
    <v>a1sg5r</v>
    <v>ARCX:EWP</v>
    <v>50</v>
  </rv>
  <rv s="9">
    <v>56</v>
    <v>a1nplh</v>
    <v>Daily</v>
    <v>44929</v>
    <v>44929</v>
    <v>0</v>
    <v>1</v>
    <v>638083008000000000,638184794523910148,0</v>
    <v>0</v>
    <v>a1nplh</v>
    <v>ARCX:ARGT</v>
    <v>51</v>
  </rv>
  <rv s="9">
    <v>56</v>
    <v>a1zgar</v>
    <v>Daily</v>
    <v>44929</v>
    <v>44929</v>
    <v>0</v>
    <v>1</v>
    <v>638083008000000000,638184794525266546,0</v>
    <v>0</v>
    <v>a1zgar</v>
    <v>ARCX:PAK</v>
    <v>52</v>
  </rv>
  <rv s="9">
    <v>56</v>
    <v>a1sgvh</v>
    <v>Daily</v>
    <v>44929</v>
    <v>44929</v>
    <v>0</v>
    <v>1</v>
    <v>638083008000000000,638184794523784700,0</v>
    <v>0</v>
    <v>a1sgvh</v>
    <v>ARCX:EWW</v>
    <v>53</v>
  </rv>
  <rv s="9">
    <v>56</v>
    <v>a1sfz2</v>
    <v>Daily</v>
    <v>44929</v>
    <v>44929</v>
    <v>0</v>
    <v>1</v>
    <v>638083008000000000,638184794523794672,0</v>
    <v>0</v>
    <v>a1sfz2</v>
    <v>ARCX:EWN</v>
    <v>54</v>
  </rv>
  <rv s="9">
    <v>56</v>
    <v>a1tba2</v>
    <v>Daily</v>
    <v>44929</v>
    <v>44929</v>
    <v>0</v>
    <v>1</v>
    <v>638083008000000000,638186521659630592,0</v>
    <v>0</v>
    <v>a1tba2</v>
    <v>XNYS:FRC</v>
    <v>55</v>
  </rv>
  <rv s="9">
    <v>56</v>
    <v>a1sfhw</v>
    <v>Daily</v>
    <v>44929</v>
    <v>44929</v>
    <v>0</v>
    <v>1</v>
    <v>638083008000000000,638184794523804330,0</v>
    <v>0</v>
    <v>a1sfhw</v>
    <v>ARCX:EWI</v>
    <v>56</v>
  </rv>
  <rv s="9">
    <v>56</v>
    <v>a1seu2</v>
    <v>Daily</v>
    <v>44929</v>
    <v>44929</v>
    <v>0</v>
    <v>1</v>
    <v>638083008000000000,638184794523787593,0</v>
    <v>0</v>
    <v>a1seu2</v>
    <v>ARCX:EWA</v>
    <v>57</v>
  </rv>
  <rv s="9">
    <v>56</v>
    <v>a1rsp2</v>
    <v>Daily</v>
    <v>44929</v>
    <v>44929</v>
    <v>0</v>
    <v>1</v>
    <v>638083008000000000,638184794525275911,0</v>
    <v>0</v>
    <v>a1rsp2</v>
    <v>ARCX:EGPT</v>
    <v>58</v>
  </rv>
  <rv s="9">
    <v>56</v>
    <v>a1rloc</v>
    <v>Daily</v>
    <v>44929</v>
    <v>44929</v>
    <v>0</v>
    <v>1</v>
    <v>638083008000000000,638184794523921320,0</v>
    <v>0</v>
    <v>a1rloc</v>
    <v>BATS:ECH</v>
    <v>59</v>
  </rv>
  <rv s="9">
    <v>56</v>
    <v>a1rtzr</v>
    <v>Daily</v>
    <v>44929</v>
    <v>44929</v>
    <v>0</v>
    <v>1</v>
    <v>638083008000000000,638184794523797587,0</v>
    <v>0</v>
    <v>a1rtzr</v>
    <v>ARCX:EIS</v>
    <v>60</v>
  </rv>
  <rv s="9">
    <v>56</v>
    <v>a1vjec</v>
    <v>Daily</v>
    <v>44929</v>
    <v>44929</v>
    <v>0</v>
    <v>1</v>
    <v>638083008000000000,638184794523804664,0</v>
    <v>0</v>
    <v>a1vjec</v>
    <v>BATS:INDA</v>
    <v>61</v>
  </rv>
  <rv s="9">
    <v>56</v>
    <v>a1sh27</v>
    <v>Daily</v>
    <v>44929</v>
    <v>44929</v>
    <v>0</v>
    <v>1</v>
    <v>638083008000000000,638184794523916843,0</v>
    <v>0</v>
    <v>a1sh27</v>
    <v>ARCX:EWY</v>
    <v>62</v>
  </rv>
  <rv s="9">
    <v>56</v>
    <v>a1zsm7</v>
    <v>Daily</v>
    <v>44929</v>
    <v>44929</v>
    <v>0</v>
    <v>1</v>
    <v>638083008000000000,638184794524035947,0</v>
    <v>0</v>
    <v>a1zsm7</v>
    <v>ARCX:PGAL</v>
    <v>63</v>
  </rv>
  <rv s="9">
    <v>56</v>
    <v>a1vxa2</v>
    <v>Daily</v>
    <v>44929</v>
    <v>44929</v>
    <v>0</v>
    <v>1</v>
    <v>638083008000000000,638186568915282018,0</v>
    <v>0</v>
    <v>a1vxa2</v>
    <v>ARCX:IWF</v>
    <v>64</v>
  </rv>
  <rv s="9">
    <v>56</v>
    <v>a1s1rw</v>
    <v>Daily</v>
    <v>44929</v>
    <v>44929</v>
    <v>0</v>
    <v>1</v>
    <v>638083008000000000,638184794525263598,0</v>
    <v>0</v>
    <v>a1s1rw</v>
    <v>XNAS:ENZL</v>
    <v>65</v>
  </rv>
  <rv s="9">
    <v>56</v>
    <v>a1uebh</v>
    <v>Daily</v>
    <v>44929</v>
    <v>44929</v>
    <v>0</v>
    <v>1</v>
    <v>638083008000000000,638184794525270449,0</v>
    <v>0</v>
    <v>a1uebh</v>
    <v>ARCX:GXG</v>
    <v>66</v>
  </rv>
  <rv s="9">
    <v>56</v>
    <v>a1xdsm</v>
    <v>Daily</v>
    <v>44929</v>
    <v>44929</v>
    <v>0</v>
    <v>1</v>
    <v>638083008000000000,638184794523944610,0</v>
    <v>0</v>
    <v>a1xdsm</v>
    <v>XNAS:MCHI</v>
    <v>67</v>
  </rv>
  <rv s="9">
    <v>56</v>
    <v>a1sf9c</v>
    <v>Daily</v>
    <v>44929</v>
    <v>44929</v>
    <v>0</v>
    <v>1</v>
    <v>638083008000000000,638184794523949413,0</v>
    <v>0</v>
    <v>a1sf9c</v>
    <v>ARCX:EWG</v>
    <v>68</v>
  </rv>
  <rv s="9">
    <v>56</v>
    <v>a1sgk2</v>
    <v>Daily</v>
    <v>44929</v>
    <v>44929</v>
    <v>0</v>
    <v>1</v>
    <v>638083008000000000,638184794523944548,0</v>
    <v>0</v>
    <v>a1sgk2</v>
    <v>ARCX:EWT</v>
    <v>69</v>
  </rv>
  <rv s="9">
    <v>56</v>
    <v>a2478m</v>
    <v>Daily</v>
    <v>44929</v>
    <v>44929</v>
    <v>0</v>
    <v>1</v>
    <v>638083008000000000,638184794523969397,0</v>
    <v>0</v>
    <v>a2478m</v>
    <v>ARCX:THD</v>
    <v>70</v>
  </rv>
  <rv s="9">
    <v>56</v>
    <v>a1vbbh</v>
    <v>Daily</v>
    <v>44929</v>
    <v>44929</v>
    <v>0</v>
    <v>1</v>
    <v>638083008000000000,638184796196104342,0</v>
    <v>0</v>
    <v>a1vbbh</v>
    <v>XNAS:IEF</v>
    <v>71</v>
  </rv>
  <rv s="9">
    <v>56</v>
    <v>a1u477</v>
    <v>Daily</v>
    <v>44929</v>
    <v>44929</v>
    <v>0</v>
    <v>1</v>
    <v>638083008000000000,638184796232186781,0</v>
    <v>0</v>
    <v>a1u477</v>
    <v>BATS:GOVT</v>
    <v>72</v>
  </rv>
  <rv s="9">
    <v>56</v>
    <v>a1ugim</v>
    <v>Daily</v>
    <v>44929</v>
    <v>44929</v>
    <v>0</v>
    <v>1</v>
    <v>638083008000000000,638186521659663975,0</v>
    <v>0</v>
    <v>a1ugim</v>
    <v>XNAS:HBAN</v>
    <v>73</v>
  </rv>
  <rv s="9">
    <v>56</v>
    <v>a1n26h</v>
    <v>Daily</v>
    <v>44929</v>
    <v>44929</v>
    <v>0</v>
    <v>1</v>
    <v>638083008000000000,638185711505437339,0</v>
    <v>0</v>
    <v>a1n26h</v>
    <v>ARCX:AGG</v>
    <v>74</v>
  </rv>
  <rv s="9">
    <v>56</v>
    <v>a1vbh7</v>
    <v>Daily</v>
    <v>44929</v>
    <v>44929</v>
    <v>0</v>
    <v>1</v>
    <v>638083008000000000,638184796994134650,0</v>
    <v>0</v>
    <v>a1vbh7</v>
    <v>XNAS:IEI</v>
    <v>75</v>
  </rv>
  <rv s="9">
    <v>56</v>
    <v>a1ryhw</v>
    <v>Daily</v>
    <v>44929</v>
    <v>44929</v>
    <v>0</v>
    <v>1</v>
    <v>638083008000000000,638185711716912887,0</v>
    <v>0</v>
    <v>a1ryhw</v>
    <v>XNAS:EMXC</v>
    <v>76</v>
  </rv>
  <rv s="9">
    <v>56</v>
    <v>a2573m</v>
    <v>Daily</v>
    <v>44929</v>
    <v>44929</v>
    <v>0</v>
    <v>1</v>
    <v>638083008000000000,638184799213911407,0</v>
    <v>0</v>
    <v>a2573m</v>
    <v>ARCX:VB</v>
    <v>77</v>
  </rv>
  <rv s="9">
    <v>56</v>
    <v>a1vx77</v>
    <v>Daily</v>
    <v>44929</v>
    <v>44929</v>
    <v>0</v>
    <v>1</v>
    <v>638083008000000000,638185711716921747,0</v>
    <v>0</v>
    <v>a1vx77</v>
    <v>ARCX:IWD</v>
    <v>78</v>
  </rv>
  <rv s="9">
    <v>56</v>
    <v>a25hm7</v>
    <v>Daily</v>
    <v>44929</v>
    <v>44929</v>
    <v>0</v>
    <v>1</v>
    <v>638083008000000000,638185711568606661,0</v>
    <v>0</v>
    <v>a25hm7</v>
    <v>ARCX:VOO</v>
    <v>79</v>
  </rv>
  <rv s="9">
    <v>56</v>
    <v>a1wn3m</v>
    <v>Daily</v>
    <v>44929</v>
    <v>44929</v>
    <v>0</v>
    <v>1</v>
    <v>638083008000000000,638185711900644058,0</v>
    <v>0</v>
    <v>a1wn3m</v>
    <v>ARCX:KRE</v>
    <v>80</v>
  </rv>
  <rv s="9">
    <v>56</v>
    <v>a25nhw</v>
    <v>Daily</v>
    <v>44929</v>
    <v>44929</v>
    <v>0</v>
    <v>1</v>
    <v>638083008000000000,638186567115957389,0</v>
    <v>0</v>
    <v>a25nhw</v>
    <v>ARCX:VWO</v>
    <v>81</v>
  </rv>
  <rv s="9">
    <v>56</v>
    <v>a1rpu2</v>
    <v>Daily</v>
    <v>44929</v>
    <v>44929</v>
    <v>0</v>
    <v>1</v>
    <v>638083008000000000,638185713238201200,0</v>
    <v>0</v>
    <v>a1rpu2</v>
    <v>ARCX:EFA</v>
    <v>82</v>
  </rv>
  <rv s="9">
    <v>56</v>
    <v>a1nq6h</v>
    <v>Daily</v>
    <v>44929</v>
    <v>44929</v>
    <v>0</v>
    <v>1</v>
    <v>638083008000000000,638185713238185997,0</v>
    <v>0</v>
    <v>a1nq6h</v>
    <v>ARCX:ARKK</v>
    <v>83</v>
  </rv>
  <rv s="9">
    <v>56</v>
    <v>a1zfmw</v>
    <v>Daily</v>
    <v>44929</v>
    <v>44929</v>
    <v>0</v>
    <v>1</v>
    <v>638083008000000000,638186521659637534,0</v>
    <v>0</v>
    <v>a1zfmw</v>
    <v>XNAS:PACW</v>
    <v>84</v>
  </rv>
  <rv s="9">
    <v>56</v>
    <v>a1pj4c</v>
    <v>Daily</v>
    <v>44929</v>
    <v>44929</v>
    <v>0</v>
    <v>1</v>
    <v>638083008000000000,638186521659643980,0</v>
    <v>0</v>
    <v>a1pj4c</v>
    <v>XNYS:CFG</v>
    <v>85</v>
  </rv>
  <rv s="9">
    <v>56</v>
    <v>a1o8mw</v>
    <v>Daily</v>
    <v>44929</v>
    <v>44929</v>
    <v>0</v>
    <v>1</v>
    <v>638083008000000000,638186521659633999,0</v>
    <v>0</v>
    <v>a1o8mw</v>
    <v>XNYS:TFC</v>
    <v>86</v>
  </rv>
  <rv s="9">
    <v>56</v>
    <v>a1pjfr</v>
    <v>Daily</v>
    <v>44929</v>
    <v>44929</v>
    <v>0</v>
    <v>1</v>
    <v>638083008000000000,638186521659652388,0</v>
    <v>0</v>
    <v>a1pjfr</v>
    <v>XNYS:CFR</v>
    <v>87</v>
  </rv>
  <rv s="9">
    <v>56</v>
    <v>a21wsm</v>
    <v>Daily</v>
    <v>44929</v>
    <v>44929</v>
    <v>0</v>
    <v>1</v>
    <v>638083008000000000,638186521659639817,0</v>
    <v>0</v>
    <v>a21wsm</v>
    <v>XNYS:RF</v>
    <v>88</v>
  </rv>
  <rv s="9">
    <v>56</v>
    <v>a1seww</v>
    <v>Daily</v>
    <v>44929</v>
    <v>44929</v>
    <v>0</v>
    <v>1</v>
    <v>638083008000000000,638186521659626414,0</v>
    <v>0</v>
    <v>a1seww</v>
    <v>XNAS:EWBC</v>
    <v>89</v>
  </rv>
  <rv s="9">
    <v>56</v>
    <v>a1sv6h</v>
    <v>Daily</v>
    <v>44929</v>
    <v>44929</v>
    <v>0</v>
    <v>1</v>
    <v>638083008000000000,638186521659640584,0</v>
    <v>0</v>
    <v>a1sv6h</v>
    <v>XNYS:FHN</v>
    <v>90</v>
  </rv>
  <rv s="9">
    <v>56</v>
    <v>a1yymw</v>
    <v>Daily</v>
    <v>44929</v>
    <v>44929</v>
    <v>0</v>
    <v>1</v>
    <v>638083008000000000,638186521659642395,0</v>
    <v>0</v>
    <v>a1yymw</v>
    <v>XNYS:NYCB</v>
    <v>91</v>
  </rv>
  <rv s="9">
    <v>56</v>
    <v>a1opxm</v>
    <v>Daily</v>
    <v>44929</v>
    <v>44929</v>
    <v>0</v>
    <v>1</v>
    <v>638083008000000000,638186521659646245,0</v>
    <v>0</v>
    <v>a1opxm</v>
    <v>XNYS:BOH</v>
    <v>92</v>
  </rv>
  <rv s="9">
    <v>56</v>
    <v>a1rour</v>
    <v>Daily</v>
    <v>44929</v>
    <v>44929</v>
    <v>0</v>
    <v>1</v>
    <v>638083008000000000,638186554809354825,0</v>
    <v>0</v>
    <v>a1rour</v>
    <v>ARCX:EEM</v>
    <v>93</v>
  </rv>
  <rv s="9">
    <v>56</v>
    <v>a21mim</v>
    <v>Daily</v>
    <v>44929</v>
    <v>44929</v>
    <v>0</v>
    <v>1</v>
    <v>638083008000000000,638186567001644276,0</v>
    <v>0</v>
    <v>a21mim</v>
    <v>XNAS:QQQ</v>
    <v>94</v>
  </rv>
</rvData>
</file>

<file path=xl/richData/rdrichvaluestructure.xml><?xml version="1.0" encoding="utf-8"?>
<rvStructures xmlns="http://schemas.microsoft.com/office/spreadsheetml/2017/richdata" count="10">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linkedentity">
    <k n="%cvi" t="r"/>
  </s>
  <s t="_formattednumber">
    <k n="_Format" t="spb"/>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Instrument type" t="s"/>
    <k n="Last trade time"/>
    <k n="Name" t="s"/>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6">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a count="24">
      <v t="s">%EntityServiceId</v>
      <v t="s">_Format</v>
      <v t="s">%IsRefreshable</v>
      <v t="s">%EntityCulture</v>
      <v t="s">%EntityId</v>
      <v t="s">_Icon</v>
      <v t="s">_Display</v>
      <v t="s">Name</v>
      <v t="s">Price</v>
      <v t="s">_SubLabel</v>
      <v t="s">Last trade time</v>
      <v t="s">Ticker symbol</v>
      <v t="s">Change</v>
      <v t="s">Change (%)</v>
      <v t="s">Currency</v>
      <v t="s">From currency</v>
      <v t="s">Previous close</v>
      <v t="s">52 week high</v>
      <v t="s">52 week low</v>
      <v t="s">Instrument type</v>
      <v t="s">_Flags</v>
      <v t="s">UniqueName</v>
      <v t="s">_DisplayString</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spbArrays>
  <spbData count="73">
    <spb s="0">
      <v>0</v>
      <v>Name</v>
      <v>LearnMoreOnLink</v>
    </spb>
    <spb s="1">
      <v>0</v>
      <v>0</v>
      <v>0</v>
    </spb>
    <spb s="2">
      <v>1</v>
      <v>1</v>
      <v>1</v>
    </spb>
    <spb s="3">
      <v>1</v>
      <v>2</v>
      <v>1</v>
      <v>3</v>
      <v>1</v>
      <v>1</v>
      <v>1</v>
      <v>4</v>
      <v>5</v>
      <v>6</v>
      <v>1</v>
      <v>1</v>
      <v>5</v>
      <v>1</v>
      <v>4</v>
      <v>7</v>
      <v>8</v>
      <v>1</v>
      <v>1</v>
      <v>5</v>
    </spb>
    <spb s="4">
      <v>at close</v>
      <v>from previous close</v>
      <v>Source: Nasdaq</v>
      <v>from previous close</v>
      <v>GMT</v>
      <v>Delayed 15 minutes</v>
      <v>from close</v>
      <v>from close</v>
    </spb>
    <spb s="5">
      <v>9</v>
    </spb>
    <spb s="5">
      <v>1</v>
    </spb>
    <spb s="6">
      <v>at close</v>
      <v>from previous close</v>
      <v>from previous close</v>
      <v>GMT</v>
      <v>BATS BZX Real-Time Last Price</v>
      <v>from close</v>
      <v>from close</v>
    </spb>
    <spb s="4">
      <v>at close</v>
      <v>from previous close</v>
      <v>Source: Nasdaq Last Sale</v>
      <v>from previous close</v>
      <v>GMT</v>
      <v>Real-Time Nasdaq Last Sale</v>
      <v>from close</v>
      <v>from close</v>
    </spb>
    <spb s="7">
      <v>1</v>
      <v>Name</v>
    </spb>
    <spb s="8">
      <v>1</v>
      <v>1</v>
    </spb>
    <spb s="9">
      <v>1</v>
      <v>1</v>
      <v>3</v>
      <v>1</v>
      <v>1</v>
      <v>1</v>
      <v>5</v>
      <v>1</v>
      <v>1</v>
      <v>1</v>
      <v>7</v>
      <v>8</v>
    </spb>
    <spb s="10">
      <v>GMT</v>
    </spb>
    <spb s="7">
      <v>2</v>
      <v>Name</v>
    </spb>
    <spb s="11">
      <v>3</v>
      <v>10</v>
      <v>10</v>
      <v>5</v>
      <v>10</v>
      <v>10</v>
      <v>10</v>
      <v>7</v>
      <v>8</v>
    </spb>
    <spb s="5">
      <v>10</v>
    </spb>
    <spb s="9">
      <v>11</v>
      <v>11</v>
      <v>3</v>
      <v>11</v>
      <v>11</v>
      <v>11</v>
      <v>5</v>
      <v>11</v>
      <v>11</v>
      <v>11</v>
      <v>7</v>
      <v>8</v>
    </spb>
    <spb s="5">
      <v>11</v>
    </spb>
    <spb s="9">
      <v>12</v>
      <v>12</v>
      <v>3</v>
      <v>12</v>
      <v>12</v>
      <v>12</v>
      <v>5</v>
      <v>12</v>
      <v>12</v>
      <v>12</v>
      <v>7</v>
      <v>8</v>
    </spb>
    <spb s="5">
      <v>12</v>
    </spb>
    <spb s="9">
      <v>13</v>
      <v>13</v>
      <v>3</v>
      <v>13</v>
      <v>13</v>
      <v>13</v>
      <v>5</v>
      <v>13</v>
      <v>13</v>
      <v>13</v>
      <v>7</v>
      <v>8</v>
    </spb>
    <spb s="5">
      <v>13</v>
    </spb>
    <spb s="9">
      <v>14</v>
      <v>14</v>
      <v>3</v>
      <v>14</v>
      <v>14</v>
      <v>14</v>
      <v>5</v>
      <v>14</v>
      <v>14</v>
      <v>14</v>
      <v>7</v>
      <v>8</v>
    </spb>
    <spb s="5">
      <v>14</v>
    </spb>
    <spb s="11">
      <v>3</v>
      <v>15</v>
      <v>15</v>
      <v>5</v>
      <v>15</v>
      <v>15</v>
      <v>15</v>
      <v>7</v>
      <v>8</v>
    </spb>
    <spb s="5">
      <v>15</v>
    </spb>
    <spb s="9">
      <v>16</v>
      <v>16</v>
      <v>3</v>
      <v>16</v>
      <v>16</v>
      <v>16</v>
      <v>5</v>
      <v>16</v>
      <v>16</v>
      <v>16</v>
      <v>7</v>
      <v>8</v>
    </spb>
    <spb s="5">
      <v>16</v>
    </spb>
    <spb s="11">
      <v>3</v>
      <v>17</v>
      <v>17</v>
      <v>5</v>
      <v>17</v>
      <v>17</v>
      <v>17</v>
      <v>7</v>
      <v>8</v>
    </spb>
    <spb s="5">
      <v>17</v>
    </spb>
    <spb s="11">
      <v>3</v>
      <v>18</v>
      <v>18</v>
      <v>5</v>
      <v>18</v>
      <v>18</v>
      <v>18</v>
      <v>7</v>
      <v>8</v>
    </spb>
    <spb s="5">
      <v>18</v>
    </spb>
    <spb s="11">
      <v>3</v>
      <v>19</v>
      <v>19</v>
      <v>5</v>
      <v>19</v>
      <v>19</v>
      <v>19</v>
      <v>7</v>
      <v>8</v>
    </spb>
    <spb s="5">
      <v>19</v>
    </spb>
    <spb s="9">
      <v>20</v>
      <v>20</v>
      <v>3</v>
      <v>20</v>
      <v>20</v>
      <v>20</v>
      <v>5</v>
      <v>20</v>
      <v>20</v>
      <v>20</v>
      <v>7</v>
      <v>8</v>
    </spb>
    <spb s="5">
      <v>20</v>
    </spb>
    <spb s="9">
      <v>21</v>
      <v>21</v>
      <v>3</v>
      <v>21</v>
      <v>21</v>
      <v>21</v>
      <v>5</v>
      <v>21</v>
      <v>21</v>
      <v>21</v>
      <v>7</v>
      <v>8</v>
    </spb>
    <spb s="5">
      <v>21</v>
    </spb>
    <spb s="11">
      <v>3</v>
      <v>22</v>
      <v>22</v>
      <v>5</v>
      <v>22</v>
      <v>22</v>
      <v>22</v>
      <v>7</v>
      <v>8</v>
    </spb>
    <spb s="5">
      <v>22</v>
    </spb>
    <spb s="11">
      <v>3</v>
      <v>23</v>
      <v>23</v>
      <v>5</v>
      <v>23</v>
      <v>23</v>
      <v>23</v>
      <v>7</v>
      <v>8</v>
    </spb>
    <spb s="5">
      <v>23</v>
    </spb>
    <spb s="9">
      <v>24</v>
      <v>24</v>
      <v>3</v>
      <v>24</v>
      <v>24</v>
      <v>24</v>
      <v>5</v>
      <v>24</v>
      <v>24</v>
      <v>24</v>
      <v>7</v>
      <v>8</v>
    </spb>
    <spb s="5">
      <v>24</v>
    </spb>
    <spb s="11">
      <v>3</v>
      <v>25</v>
      <v>25</v>
      <v>5</v>
      <v>25</v>
      <v>25</v>
      <v>25</v>
      <v>7</v>
      <v>8</v>
    </spb>
    <spb s="5">
      <v>25</v>
    </spb>
    <spb s="0">
      <v>3</v>
      <v>Name</v>
      <v>LearnMoreOnLink</v>
    </spb>
    <spb s="12">
      <v>1</v>
      <v>1</v>
      <v>1</v>
      <v>1</v>
    </spb>
    <spb s="13">
      <v>1</v>
      <v>2</v>
      <v>2</v>
      <v>1</v>
      <v>3</v>
      <v>1</v>
      <v>1</v>
      <v>1</v>
      <v>4</v>
      <v>4</v>
      <v>5</v>
      <v>6</v>
      <v>1</v>
      <v>1</v>
      <v>1</v>
      <v>4</v>
      <v>7</v>
      <v>26</v>
      <v>8</v>
      <v>4</v>
    </spb>
    <spb s="14">
      <v>Delayed 15 minutes</v>
      <v>from previous close</v>
      <v>from previous close</v>
      <v>Source: Nasdaq</v>
      <v>GMT</v>
    </spb>
    <spb s="0">
      <v>4</v>
      <v>Name</v>
      <v>LearnMoreOnLink</v>
    </spb>
    <spb s="15">
      <v>1</v>
      <v>2</v>
      <v>2</v>
      <v>1</v>
      <v>3</v>
      <v>1</v>
      <v>1</v>
      <v>1</v>
      <v>4</v>
      <v>4</v>
      <v>5</v>
      <v>6</v>
      <v>1</v>
      <v>1</v>
      <v>1</v>
      <v>4</v>
      <v>7</v>
      <v>26</v>
      <v>8</v>
      <v>4</v>
      <v>1</v>
      <v>1</v>
      <v>5</v>
    </spb>
    <spb s="16">
      <v>at close</v>
      <v>from previous close</v>
      <v>from previous close</v>
      <v>Source: Nasdaq Last Sale</v>
      <v>GMT</v>
      <v>Real-Time Nasdaq Last Sale</v>
      <v>from close</v>
      <v>from close</v>
    </spb>
    <spb s="0">
      <v>5</v>
      <v>Name</v>
      <v>LearnMoreOnLink</v>
    </spb>
    <spb s="17">
      <v>1</v>
      <v>2</v>
      <v>2</v>
      <v>1</v>
      <v>3</v>
      <v>1</v>
      <v>1</v>
      <v>1</v>
      <v>4</v>
      <v>4</v>
      <v>5</v>
      <v>6</v>
      <v>1</v>
      <v>1</v>
      <v>1</v>
      <v>4</v>
      <v>7</v>
      <v>8</v>
      <v>4</v>
      <v>1</v>
      <v>1</v>
      <v>5</v>
    </spb>
    <spb s="16">
      <v>at close</v>
      <v>from previous close</v>
      <v>from previous close</v>
      <v>Source: Nasdaq</v>
      <v>GMT</v>
      <v>Delayed 15 minutes</v>
      <v>from close</v>
      <v>from close</v>
    </spb>
    <spb s="18">
      <v>9</v>
      <v>1</v>
    </spb>
    <spb s="18">
      <v>9</v>
      <v>21</v>
    </spb>
    <spb s="18">
      <v>9</v>
      <v>20</v>
    </spb>
    <spb s="18">
      <v>9</v>
      <v>11</v>
    </spb>
    <spb s="18">
      <v>9</v>
      <v>19</v>
    </spb>
    <spb s="18">
      <v>9</v>
      <v>10</v>
    </spb>
    <spb s="18">
      <v>9</v>
      <v>13</v>
    </spb>
    <spb s="18">
      <v>9</v>
      <v>12</v>
    </spb>
    <spb s="18">
      <v>9</v>
      <v>14</v>
    </spb>
    <spb s="18">
      <v>9</v>
      <v>15</v>
    </spb>
    <spb s="18">
      <v>9</v>
      <v>16</v>
    </spb>
    <spb s="18">
      <v>9</v>
      <v>18</v>
    </spb>
    <spb s="18">
      <v>9</v>
      <v>17</v>
    </spb>
    <spb s="18">
      <v>9</v>
      <v>22</v>
    </spb>
    <spb s="18">
      <v>9</v>
      <v>23</v>
    </spb>
    <spb s="18">
      <v>9</v>
      <v>25</v>
    </spb>
    <spb s="18">
      <v>9</v>
      <v>24</v>
    </spb>
  </spbData>
</supportingPropertyBags>
</file>

<file path=xl/richData/rdsupportingpropertybagstructure.xml><?xml version="1.0" encoding="utf-8"?>
<spbStructures xmlns="http://schemas.microsoft.com/office/spreadsheetml/2017/richdata2" count="19">
  <s>
    <k n="^Order" t="spba"/>
    <k n="TitleProperty" t="s"/>
    <k n="SubTitleProperty" t="s"/>
  </s>
  <s>
    <k n="ShowInCardView" t="b"/>
    <k n="ShowInDotNotation" t="b"/>
    <k n="ShowInAutoComplete" t="b"/>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
    <k n="_Self" t="i"/>
  </s>
  <s>
    <k n="Price" t="s"/>
    <k n="Change" t="s"/>
    <k n="Change (%)" t="s"/>
    <k n="Last trade time" t="s"/>
    <k n="Price (Extended hours)" t="s"/>
    <k n="Change (Extended hours)" t="s"/>
    <k n="Change % (Extended hours)" t="s"/>
  </s>
  <s>
    <k n="^Order" t="spba"/>
    <k n="TitleProperty" t="s"/>
  </s>
  <s>
    <k n="UniqueName" t="spb"/>
    <k n="`%ProviderInfo" t="spb"/>
  </s>
  <s>
    <k n="Low" t="i"/>
    <k n="High" t="i"/>
    <k n="Name" t="i"/>
    <k n="Open" t="i"/>
    <k n="Price" t="i"/>
    <k n="Change" t="i"/>
    <k n="Change (%)" t="i"/>
    <k n="52 week low" t="i"/>
    <k n="52 week high" t="i"/>
    <k n="Previous close" t="i"/>
    <k n="Last trade time" t="i"/>
    <k n="`%EntityServiceId" t="i"/>
  </s>
  <s>
    <k n="Last trade time" t="s"/>
  </s>
  <s>
    <k n="Name" t="i"/>
    <k n="Price" t="i"/>
    <k n="Change" t="i"/>
    <k n="Change (%)" t="i"/>
    <k n="52 week low" t="i"/>
    <k n="52 week high" t="i"/>
    <k n="Previous close" t="i"/>
    <k n="Last trade time" t="i"/>
    <k n="`%EntityServiceId" t="i"/>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8" formatCode="#,##0.00_);[Red]\(#,##0.00\)"/>
    </x:dxf>
    <x:dxf>
      <x:numFmt numFmtId="6" formatCode="#,##0_);[Red]\(#,##0\)"/>
    </x:dxf>
    <x:dxf>
      <x:numFmt numFmtId="14" formatCode="0.00%"/>
    </x:dxf>
    <x:dxf>
      <x:numFmt numFmtId="27" formatCode="d/m/yyyy\ h:mm"/>
    </x:dxf>
    <x:dxf>
      <x:numFmt numFmtId="0" formatCode="General"/>
    </x:dxf>
    <x:dxf>
      <x:numFmt numFmtId="19" formatCode="d/m/yyyy"/>
    </x:dxf>
  </dxfs>
  <richProperties>
    <rPr n="NumberFormat" t="s"/>
    <rPr n="IsTitleField" t="b"/>
  </richProperties>
  <richStyles>
    <rSty dxfid="4">
      <rpv i="0">_([$$-en-US]* #,##0.00_);_([$$-en-US]* (#,##0.00);_([$$-en-US]* "-"??_);_(@_)</rpv>
    </rSty>
    <rSty dxfid="0">
      <rpv i="0">#,##0.00_);[Red](#,##0.00)</rpv>
    </rSty>
    <rSty>
      <rpv i="1">1</rpv>
    </rSty>
    <rSty dxfid="1">
      <rpv i="0">#,##0_);[Red](#,##0)</rpv>
    </rSty>
    <rSty dxfid="2"/>
    <rSty dxfid="4">
      <rpv i="0">_([$$-en-US]* #,##0_);_([$$-en-US]* (#,##0);_([$$-en-US]* "-"_);_(@_)</rpv>
    </rSty>
    <rSty dxfid="3"/>
    <rSty dxfid="4">
      <rpv i="0">0.00_);[Red](0.00)</rpv>
    </rSty>
    <rSty dxfid="5"/>
    <rSty dxfid="4">
      <rpv i="0" xml:space="preserve">_ [$¥-zh-CN]* #,##0.00_ ;_ [$¥-zh-CN]* -#,##0.00_ ;_ [$¥-zh-CN]* "-"??_ ;_ @_ </rpv>
    </rSty>
    <rSty dxfid="4">
      <rpv i="0">_-[$¥-ja-JP]* #,##0.00_-;-[$¥-ja-JP]* #,##0.00_-;_-[$¥-ja-JP]* "-"??_-;_-@_-</rpv>
    </rSty>
    <rSty dxfid="4">
      <rpv i="0">_-[$₩-ko-KR]* #,##0.00_-;-[$₩-ko-KR]* #,##0.00_-;_-[$₩-ko-KR]* "-"??_-;_-@_-</rpv>
    </rSty>
    <rSty dxfid="4">
      <rpv i="0">_-[$NT$-zh-TW]* #,##0.00_-;-[$NT$-zh-TW]* #,##0.00_-;_-[$NT$-zh-TW]* "-"??_-;_-@_-</rpv>
    </rSty>
    <rSty dxfid="4">
      <rpv i="0">_-[$$-zh-SG]* #,##0.00_-;-[$$-zh-SG]* #,##0.00_-;_-[$$-zh-SG]* "-"??_-;_-@_-</rpv>
    </rSty>
    <rSty dxfid="4">
      <rpv i="0">_-[$RM-en-MY]* #,##0.00_-;-[$RM-en-MY]* #,##0.00_-;_-[$RM-en-MY]* "-"??_-;_-@_-</rpv>
    </rSty>
    <rSty dxfid="4">
      <rpv i="0">_-[$฿-th-TH]* #,##0.00_-;-[$฿-th-TH]* #,##0.00_-;_-[$฿-th-TH]* "-"??_-;_-@_-</rpv>
    </rSty>
    <rSty dxfid="4">
      <rpv i="0" xml:space="preserve">_ [$₹-as-IN] * #,##0.00_ ;_ [$₹-as-IN] * -#,##0.00_ ;_ [$₹-as-IN] * "-"??_ ;_ @_ </rpv>
    </rSty>
    <rSty dxfid="4">
      <rpv i="0">_-[$Rp-en-ID]* #,##0.00_-;-[$Rp-en-ID]* #,##0.00_-;_-[$Rp-en-ID]* "-"??_-;_-@_-</rpv>
    </rSty>
    <rSty dxfid="4">
      <rpv i="0">_-* #,##0.00 [$₫-vi-VN]_-;-* #,##0.00 [$₫-vi-VN]_-;_-* "-"?? [$₫-vi-VN]_-;_-@_-</rpv>
    </rSty>
    <rSty dxfid="4">
      <rpv i="0">_-[$₱-en-PH]* #,##0.00_-;-[$₱-en-PH]* #,##0.00_-;_-[$₱-en-PH]* "-"??_-;_-@_-</rpv>
    </rSty>
    <rSty dxfid="4">
      <rpv i="0">_-[$R-af-ZA]* #,##0.00_-;-[$R-af-ZA]* #,##0.00_-;_-[$R-af-ZA]* "-"??_-;_-@_-</rpv>
    </rSty>
    <rSty dxfid="4">
      <rpv i="0">_-[$R$-pt-BR] * #,##0.00_-;-[$R$-pt-BR] * #,##0.00_-;_-[$R$-pt-BR] * "-"??_-;_-@_-</rpv>
    </rSty>
    <rSty dxfid="4">
      <rpv i="0">_-* #,##0.00 [$₽-ba-RU]_-;-* #,##0.00 [$₽-ba-RU]_-;_-* "-"?? [$₽-ba-RU]_-;_-@_-</rpv>
    </rSty>
    <rSty dxfid="4">
      <rpv i="0">_-[$₺-tr-TR]* #,##0.00_-;-[$₺-tr-TR]* #,##0.00_-;_-[$₺-tr-TR]* "-"??_-;_-@_-</rpv>
    </rSty>
    <rSty dxfid="4">
      <rpv i="0">_-[$Rs-pa-Arab-PK] * #,##0.00_-;-[$Rs-pa-Arab-PK] * #,##0.00_-;_-[$Rs-pa-Arab-PK] * "-"??_-;_-@_-</rpv>
    </rSty>
    <rSty dxfid="4">
      <rpv i="0">0_);[Red](0)</rpv>
    </rSty>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AN40"/>
  <sheetViews>
    <sheetView zoomScale="85" zoomScaleNormal="85" workbookViewId="0">
      <pane ySplit="1" topLeftCell="A11" activePane="bottomLeft" state="frozen"/>
      <selection activeCell="G1" sqref="G1"/>
      <selection pane="bottomLeft" activeCell="F17" sqref="F17"/>
    </sheetView>
  </sheetViews>
  <sheetFormatPr defaultRowHeight="16.5" outlineLevelRow="1" x14ac:dyDescent="0.25"/>
  <cols>
    <col min="1" max="1" width="6.625" customWidth="1"/>
    <col min="2" max="2" width="18.375" customWidth="1"/>
    <col min="3" max="3" width="43.1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40"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40" outlineLevel="1" x14ac:dyDescent="0.25">
      <c r="A2" t="s">
        <v>14</v>
      </c>
      <c r="B2" t="e" vm="1">
        <v>#VALUE!</v>
      </c>
      <c r="D2" t="str" cm="1">
        <f t="array" ref="D2">_FV(B2,"Ticker symbol",TRUE)</f>
        <v>NGE</v>
      </c>
      <c r="E2" cm="1">
        <f t="array" ref="E2">_FV(B2,"Price")</f>
        <v>9.9499999999999993</v>
      </c>
      <c r="F2" s="1" cm="1">
        <f t="array" ref="F2">_FV(B2,"Change (%)",TRUE)</f>
        <v>-1.6565E-2</v>
      </c>
      <c r="G2" s="2" cm="1">
        <f t="array" ref="G2">_FV(B2,"52 week high",TRUE)</f>
        <v>10.86</v>
      </c>
      <c r="H2" s="2" cm="1">
        <f t="array" ref="H2">_FV(B2,"52 week low",TRUE)</f>
        <v>7.28</v>
      </c>
      <c r="I2" s="3" cm="1">
        <f t="array" ref="I2">_FV(B2,"Market cap",TRUE)/1000000</f>
        <v>42.704999999999998</v>
      </c>
      <c r="J2" s="14" cm="1">
        <f t="array" ref="J2">_FV(B2,"Volume")</f>
        <v>6081</v>
      </c>
      <c r="K2" s="14" cm="1">
        <f t="array" ref="K2">_FV(B2,"Volume average",TRUE)</f>
        <v>23256</v>
      </c>
      <c r="L2" s="38">
        <f>K2*E2/1000000</f>
        <v>0.23139719999999997</v>
      </c>
      <c r="P2" s="7">
        <f t="shared" ref="P2:P11" si="0">J2/K2</f>
        <v>0.26148090815273478</v>
      </c>
      <c r="Q2" s="7">
        <f t="shared" ref="Q2:Q40" si="1">G2/E2-1</f>
        <v>9.1457286432160778E-2</v>
      </c>
      <c r="R2" s="7">
        <f t="shared" ref="R2:R40" si="2">E2/H2-1</f>
        <v>0.36675824175824157</v>
      </c>
      <c r="S2" s="16">
        <f>$S$1</f>
        <v>44929</v>
      </c>
      <c r="T2" cm="1" vm="2">
        <f t="array" aca="1" ref="T2:U2" ca="1">_xlfn.STOCKHISTORY(B2,S2,S2,0,0 )</f>
        <v>44929</v>
      </c>
      <c r="U2" s="17" vm="3">
        <f ca="1"/>
        <v>7.35</v>
      </c>
      <c r="V2" s="7">
        <f t="shared" ref="V2:V40" ca="1" si="3">E2/U2-1</f>
        <v>0.3537414965986394</v>
      </c>
      <c r="X2">
        <v>100</v>
      </c>
      <c r="AH2" s="11"/>
      <c r="AJ2" s="11"/>
      <c r="AK2" s="11" cm="1">
        <f t="array" ref="AK2">_FV(B2,"previous close",TRUE)</f>
        <v>10.117599999999999</v>
      </c>
      <c r="AL2" s="4">
        <f t="shared" ref="AL2:AL11" si="4">AK2*X2</f>
        <v>1011.76</v>
      </c>
      <c r="AM2" s="11">
        <f t="shared" ref="AM2:AM11" si="5">AD2-AL2</f>
        <v>-1011.76</v>
      </c>
    </row>
    <row r="3" spans="1:40" outlineLevel="1" x14ac:dyDescent="0.25">
      <c r="A3" t="s">
        <v>15</v>
      </c>
      <c r="B3" t="e" vm="4">
        <v>#VALUE!</v>
      </c>
      <c r="C3" t="str" cm="1">
        <f t="array" ref="C3">_FV(B3,"Name")</f>
        <v>iShares:MSCI Mexico</v>
      </c>
      <c r="D3" t="str" cm="1">
        <f t="array" ref="D3">_FV(B3,"Ticker symbol",TRUE)</f>
        <v>EWW</v>
      </c>
      <c r="E3" cm="1">
        <f t="array" ref="E3">_FV(B3,"Price")</f>
        <v>60.73</v>
      </c>
      <c r="F3" s="1" cm="1">
        <f t="array" ref="F3">_FV(B3,"Change (%)",TRUE)</f>
        <v>-5.7299999999999999E-3</v>
      </c>
      <c r="G3" s="2" cm="1">
        <f t="array" ref="G3">_FV(B3,"52 week high",TRUE)</f>
        <v>61.62</v>
      </c>
      <c r="H3" s="2" cm="1">
        <f t="array" ref="H3">_FV(B3,"52 week low",TRUE)</f>
        <v>43.65</v>
      </c>
      <c r="I3" s="3" cm="1">
        <f t="array" ref="I3">_FV(B3,"Market cap",TRUE)/1000000</f>
        <v>1289.22529674</v>
      </c>
      <c r="J3" s="14" cm="1">
        <f t="array" ref="J3">_FV(B3,"Volume")</f>
        <v>2898697</v>
      </c>
      <c r="K3" s="14" cm="1">
        <f t="array" ref="K3">_FV(B3,"Volume average",TRUE)</f>
        <v>1647102</v>
      </c>
      <c r="L3" s="38">
        <f t="shared" ref="L3:L40" si="6">K3*E3/1000000</f>
        <v>100.02850445999999</v>
      </c>
      <c r="P3" s="7">
        <f t="shared" si="0"/>
        <v>1.759877044651758</v>
      </c>
      <c r="Q3" s="7">
        <f t="shared" si="1"/>
        <v>1.4655030462703778E-2</v>
      </c>
      <c r="R3" s="7">
        <f t="shared" si="2"/>
        <v>0.39129438717067577</v>
      </c>
      <c r="S3" s="16">
        <f t="shared" ref="S3:S40" si="7">$S$1</f>
        <v>44929</v>
      </c>
      <c r="T3" cm="1" vm="2">
        <f t="array" aca="1" ref="T3:U3" ca="1">_xlfn.STOCKHISTORY(B3,S3,S3,0,0 )</f>
        <v>44929</v>
      </c>
      <c r="U3" s="17" vm="5">
        <f ca="1"/>
        <v>50.34</v>
      </c>
      <c r="V3" s="7">
        <f t="shared" ca="1" si="3"/>
        <v>0.20639650377433427</v>
      </c>
      <c r="X3">
        <v>1</v>
      </c>
      <c r="AH3" s="11"/>
      <c r="AJ3" s="11"/>
      <c r="AK3" s="11" cm="1">
        <f t="array" ref="AK3">_FV(B3,"previous close",TRUE)</f>
        <v>61.08</v>
      </c>
      <c r="AL3" s="4">
        <f t="shared" si="4"/>
        <v>61.08</v>
      </c>
      <c r="AM3" s="11">
        <f t="shared" si="5"/>
        <v>-61.08</v>
      </c>
    </row>
    <row r="4" spans="1:40" outlineLevel="1" x14ac:dyDescent="0.25">
      <c r="A4" t="s">
        <v>16</v>
      </c>
      <c r="B4" t="e" vm="6">
        <v>#VALUE!</v>
      </c>
      <c r="C4" t="str" cm="1">
        <f t="array" ref="C4">_FV(B4,"Name")</f>
        <v>iShares:MSCI Ireland</v>
      </c>
      <c r="D4" t="str" cm="1">
        <f t="array" ref="D4">_FV(B4,"Ticker symbol",TRUE)</f>
        <v>EIRL</v>
      </c>
      <c r="E4" cm="1">
        <f t="array" ref="E4">_FV(B4,"Price")</f>
        <v>56.04</v>
      </c>
      <c r="F4" s="1" cm="1">
        <f t="array" ref="F4">_FV(B4,"Change (%)",TRUE)</f>
        <v>-7.6149999999999994E-3</v>
      </c>
      <c r="G4" s="2" cm="1">
        <f t="array" ref="G4">_FV(B4,"52 week high",TRUE)</f>
        <v>56.699199999999998</v>
      </c>
      <c r="H4" s="2" cm="1">
        <f t="array" ref="H4">_FV(B4,"52 week low",TRUE)</f>
        <v>36.380000000000003</v>
      </c>
      <c r="I4" s="3" cm="1">
        <f t="array" ref="I4">_FV(B4,"Market cap",TRUE)/1000000</f>
        <v>92.716060439999993</v>
      </c>
      <c r="J4" s="14" cm="1">
        <f t="array" ref="J4">_FV(B4,"Volume")</f>
        <v>11014</v>
      </c>
      <c r="K4" s="14" cm="1">
        <f t="array" ref="K4">_FV(B4,"Volume average",TRUE)</f>
        <v>34914</v>
      </c>
      <c r="L4" s="38">
        <f t="shared" si="6"/>
        <v>1.9565805600000001</v>
      </c>
      <c r="P4" s="7">
        <f t="shared" si="0"/>
        <v>0.31546084665177293</v>
      </c>
      <c r="Q4" s="7">
        <f t="shared" si="1"/>
        <v>1.1763026409707278E-2</v>
      </c>
      <c r="R4" s="7">
        <f t="shared" si="2"/>
        <v>0.54040681693238035</v>
      </c>
      <c r="S4" s="16">
        <f t="shared" si="7"/>
        <v>44929</v>
      </c>
      <c r="T4" cm="1" vm="2">
        <f t="array" aca="1" ref="T4:U4" ca="1">_xlfn.STOCKHISTORY(B4,S4,S4,0,0 )</f>
        <v>44929</v>
      </c>
      <c r="U4" s="17" vm="7">
        <f ca="1"/>
        <v>46.44</v>
      </c>
      <c r="V4" s="7">
        <f t="shared" ca="1" si="3"/>
        <v>0.20671834625323005</v>
      </c>
      <c r="X4">
        <v>1</v>
      </c>
      <c r="AH4" s="11"/>
      <c r="AJ4" s="11"/>
      <c r="AK4" s="11" cm="1">
        <f t="array" ref="AK4">_FV(B4,"previous close",TRUE)</f>
        <v>56.47</v>
      </c>
      <c r="AL4" s="4">
        <f t="shared" si="4"/>
        <v>56.47</v>
      </c>
      <c r="AM4" s="11">
        <f t="shared" si="5"/>
        <v>-56.47</v>
      </c>
    </row>
    <row r="5" spans="1:40" outlineLevel="1" x14ac:dyDescent="0.25">
      <c r="A5" t="s">
        <v>17</v>
      </c>
      <c r="B5" t="e" vm="8">
        <v>#VALUE!</v>
      </c>
      <c r="C5" t="str" cm="1">
        <f t="array" ref="C5">_FV(B5,"Name")</f>
        <v>Glbl X MSCI Argnt ETF</v>
      </c>
      <c r="D5" t="str" cm="1">
        <f t="array" ref="D5">_FV(B5,"Ticker symbol",TRUE)</f>
        <v>ARGT</v>
      </c>
      <c r="E5" cm="1">
        <f t="array" ref="E5">_FV(B5,"Price")</f>
        <v>38.785600000000002</v>
      </c>
      <c r="F5" s="1" cm="1">
        <f t="array" ref="F5">_FV(B5,"Change (%)",TRUE)</f>
        <v>-8.0409999999999995E-3</v>
      </c>
      <c r="G5" s="2" cm="1">
        <f t="array" ref="G5">_FV(B5,"52 week high",TRUE)</f>
        <v>41.96</v>
      </c>
      <c r="H5" s="2" cm="1">
        <f t="array" ref="H5">_FV(B5,"52 week low",TRUE)</f>
        <v>23.29</v>
      </c>
      <c r="I5" s="3" cm="1">
        <f t="array" ref="I5">_FV(B5,"Market cap",TRUE)/1000000</f>
        <v>48.303104659999995</v>
      </c>
      <c r="J5" s="14" cm="1">
        <f t="array" ref="J5">_FV(B5,"Volume")</f>
        <v>13456</v>
      </c>
      <c r="K5" s="14" cm="1">
        <f t="array" ref="K5">_FV(B5,"Volume average",TRUE)</f>
        <v>9102</v>
      </c>
      <c r="L5" s="38">
        <f t="shared" si="6"/>
        <v>0.35302653120000005</v>
      </c>
      <c r="P5" s="7">
        <f t="shared" si="0"/>
        <v>1.4783564051856735</v>
      </c>
      <c r="Q5" s="7">
        <f t="shared" si="1"/>
        <v>8.1844808382492529E-2</v>
      </c>
      <c r="R5" s="7">
        <f t="shared" si="2"/>
        <v>0.66533276084156312</v>
      </c>
      <c r="S5" s="16">
        <f t="shared" si="7"/>
        <v>44929</v>
      </c>
      <c r="T5" cm="1" vm="2">
        <f t="array" aca="1" ref="T5:U5" ca="1">_xlfn.STOCKHISTORY(B5,S5,S5,0,0 )</f>
        <v>44929</v>
      </c>
      <c r="U5" s="17" vm="9">
        <f ca="1"/>
        <v>33.18</v>
      </c>
      <c r="V5" s="7">
        <f t="shared" ca="1" si="3"/>
        <v>0.16894514767932489</v>
      </c>
      <c r="X5">
        <v>1</v>
      </c>
      <c r="AH5" s="11"/>
      <c r="AJ5" s="11"/>
      <c r="AK5" s="11" cm="1">
        <f t="array" ref="AK5">_FV(B5,"previous close",TRUE)</f>
        <v>39.1</v>
      </c>
      <c r="AL5" s="4">
        <f t="shared" si="4"/>
        <v>39.1</v>
      </c>
      <c r="AM5" s="11">
        <f t="shared" si="5"/>
        <v>-39.1</v>
      </c>
    </row>
    <row r="6" spans="1:40" outlineLevel="1" x14ac:dyDescent="0.25">
      <c r="A6" t="s">
        <v>18</v>
      </c>
      <c r="B6" t="e" vm="10">
        <v>#VALUE!</v>
      </c>
      <c r="C6" t="str" cm="1">
        <f t="array" ref="C6">_FV(B6,"Name")</f>
        <v>iShares:MSCI Spain</v>
      </c>
      <c r="D6" t="str" cm="1">
        <f t="array" ref="D6">_FV(B6,"Ticker symbol",TRUE)</f>
        <v>EWP</v>
      </c>
      <c r="E6" cm="1">
        <f t="array" ref="E6">_FV(B6,"Price")</f>
        <v>28.05</v>
      </c>
      <c r="F6" s="1" cm="1">
        <f t="array" ref="F6">_FV(B6,"Change (%)",TRUE)</f>
        <v>-1.8888000000000002E-2</v>
      </c>
      <c r="G6" s="2" cm="1">
        <f t="array" ref="G6">_FV(B6,"52 week high",TRUE)</f>
        <v>29.18</v>
      </c>
      <c r="H6" s="2" cm="1">
        <f t="array" ref="H6">_FV(B6,"52 week low",TRUE)</f>
        <v>19.27</v>
      </c>
      <c r="I6" s="3" cm="1">
        <f t="array" ref="I6">_FV(B6,"Market cap",TRUE)/1000000</f>
        <v>574.55855044000009</v>
      </c>
      <c r="J6" s="14" cm="1">
        <f t="array" ref="J6">_FV(B6,"Volume")</f>
        <v>638040</v>
      </c>
      <c r="K6" s="14" cm="1">
        <f t="array" ref="K6">_FV(B6,"Volume average",TRUE)</f>
        <v>466344</v>
      </c>
      <c r="L6" s="38">
        <f t="shared" si="6"/>
        <v>13.080949200000001</v>
      </c>
      <c r="P6" s="7">
        <f t="shared" si="0"/>
        <v>1.3681745664144922</v>
      </c>
      <c r="Q6" s="7">
        <f t="shared" si="1"/>
        <v>4.0285204991087342E-2</v>
      </c>
      <c r="R6" s="7">
        <f t="shared" si="2"/>
        <v>0.45563051375194608</v>
      </c>
      <c r="S6" s="16">
        <f t="shared" si="7"/>
        <v>44929</v>
      </c>
      <c r="T6" cm="1" vm="2">
        <f t="array" aca="1" ref="T6:U6" ca="1">_xlfn.STOCKHISTORY(B6,S6,S6,0,0 )</f>
        <v>44929</v>
      </c>
      <c r="U6" s="17" vm="11">
        <f ca="1"/>
        <v>24.34</v>
      </c>
      <c r="V6" s="7">
        <f t="shared" ca="1" si="3"/>
        <v>0.15242399342645863</v>
      </c>
      <c r="X6">
        <v>8</v>
      </c>
      <c r="AH6" s="11"/>
      <c r="AJ6" s="11"/>
      <c r="AK6" s="11" cm="1">
        <f t="array" ref="AK6">_FV(B6,"previous close",TRUE)</f>
        <v>28.59</v>
      </c>
      <c r="AL6" s="4">
        <f t="shared" si="4"/>
        <v>228.72</v>
      </c>
      <c r="AM6" s="11">
        <f t="shared" si="5"/>
        <v>-228.72</v>
      </c>
    </row>
    <row r="7" spans="1:40" outlineLevel="1" x14ac:dyDescent="0.25">
      <c r="A7" t="s">
        <v>19</v>
      </c>
      <c r="B7" t="e" vm="12">
        <v>#VALUE!</v>
      </c>
      <c r="C7" t="str" cm="1">
        <f t="array" ref="C7">_FV(B7,"Name")</f>
        <v>iShares:MSCI France</v>
      </c>
      <c r="D7" t="str" cm="1">
        <f t="array" ref="D7">_FV(B7,"Ticker symbol",TRUE)</f>
        <v>EWQ</v>
      </c>
      <c r="E7" cm="1">
        <f t="array" ref="E7">_FV(B7,"Price")</f>
        <v>39.1</v>
      </c>
      <c r="F7" s="1" cm="1">
        <f t="array" ref="F7">_FV(B7,"Change (%)",TRUE)</f>
        <v>-1.2126999999999999E-2</v>
      </c>
      <c r="G7" s="2" cm="1">
        <f t="array" ref="G7">_FV(B7,"52 week high",TRUE)</f>
        <v>39.950000000000003</v>
      </c>
      <c r="H7" s="2" cm="1">
        <f t="array" ref="H7">_FV(B7,"52 week low",TRUE)</f>
        <v>26.26</v>
      </c>
      <c r="I7" s="3" cm="1">
        <f t="array" ref="I7">_FV(B7,"Market cap",TRUE)/1000000</f>
        <v>1075.5218664900001</v>
      </c>
      <c r="J7" s="14" cm="1">
        <f t="array" ref="J7">_FV(B7,"Volume")</f>
        <v>869865</v>
      </c>
      <c r="K7" s="14" cm="1">
        <f t="array" ref="K7">_FV(B7,"Volume average",TRUE)</f>
        <v>837724</v>
      </c>
      <c r="L7" s="38">
        <f t="shared" si="6"/>
        <v>32.755008400000001</v>
      </c>
      <c r="P7" s="7">
        <f t="shared" si="0"/>
        <v>1.0383670516781183</v>
      </c>
      <c r="Q7" s="7">
        <f t="shared" si="1"/>
        <v>2.1739130434782705E-2</v>
      </c>
      <c r="R7" s="7">
        <f t="shared" si="2"/>
        <v>0.488956587966489</v>
      </c>
      <c r="S7" s="16">
        <f t="shared" si="7"/>
        <v>44929</v>
      </c>
      <c r="T7" cm="1" vm="2">
        <f t="array" aca="1" ref="T7:U7" ca="1">_xlfn.STOCKHISTORY(B7,S7,S7,0,0 )</f>
        <v>44929</v>
      </c>
      <c r="U7" s="17" vm="13">
        <f ca="1"/>
        <v>33.44</v>
      </c>
      <c r="V7" s="7">
        <f t="shared" ca="1" si="3"/>
        <v>0.16925837320574177</v>
      </c>
      <c r="X7">
        <v>66</v>
      </c>
      <c r="AH7" s="11"/>
      <c r="AJ7" s="11"/>
      <c r="AK7" s="11" cm="1">
        <f t="array" ref="AK7">_FV(B7,"previous close",TRUE)</f>
        <v>39.58</v>
      </c>
      <c r="AL7" s="4">
        <f t="shared" si="4"/>
        <v>2612.2799999999997</v>
      </c>
      <c r="AM7" s="11">
        <f t="shared" si="5"/>
        <v>-2612.2799999999997</v>
      </c>
    </row>
    <row r="8" spans="1:40" outlineLevel="1" x14ac:dyDescent="0.25">
      <c r="A8" t="s">
        <v>20</v>
      </c>
      <c r="B8" t="e" vm="14">
        <v>#VALUE!</v>
      </c>
      <c r="C8" t="str" cm="1">
        <f t="array" ref="C8">_FV(B8,"Name")</f>
        <v>Glbl X MSCI Greece</v>
      </c>
      <c r="D8" t="str" cm="1">
        <f t="array" ref="D8">_FV(B8,"Ticker symbol",TRUE)</f>
        <v>GREK</v>
      </c>
      <c r="E8" cm="1">
        <f t="array" ref="E8">_FV(B8,"Price")</f>
        <v>31.17</v>
      </c>
      <c r="F8" s="1" cm="1">
        <f t="array" ref="F8">_FV(B8,"Change (%)",TRUE)</f>
        <v>-8.2719999999999998E-3</v>
      </c>
      <c r="G8" s="2" cm="1">
        <f t="array" ref="G8">_FV(B8,"52 week high",TRUE)</f>
        <v>33.119999999999997</v>
      </c>
      <c r="H8" s="2" cm="1">
        <f t="array" ref="H8">_FV(B8,"52 week low",TRUE)</f>
        <v>20.74</v>
      </c>
      <c r="I8" s="3" cm="1">
        <f t="array" ref="I8">_FV(B8,"Market cap",TRUE)/1000000</f>
        <v>158.02260000000001</v>
      </c>
      <c r="J8" s="14" cm="1">
        <f t="array" ref="J8">_FV(B8,"Volume")</f>
        <v>346746</v>
      </c>
      <c r="K8" s="14" cm="1">
        <f t="array" ref="K8">_FV(B8,"Volume average",TRUE)</f>
        <v>76770</v>
      </c>
      <c r="L8" s="38">
        <f t="shared" si="6"/>
        <v>2.3929209</v>
      </c>
      <c r="P8" s="7">
        <f t="shared" si="0"/>
        <v>4.5166862055490427</v>
      </c>
      <c r="Q8" s="7">
        <f t="shared" si="1"/>
        <v>6.2560153994225098E-2</v>
      </c>
      <c r="R8" s="7">
        <f t="shared" si="2"/>
        <v>0.50289296046287379</v>
      </c>
      <c r="S8" s="16">
        <f t="shared" si="7"/>
        <v>44929</v>
      </c>
      <c r="T8" cm="1" vm="2">
        <f t="array" aca="1" ref="T8:U8" ca="1">_xlfn.STOCKHISTORY(B8,S8,S8,0,0 )</f>
        <v>44929</v>
      </c>
      <c r="U8" s="17" vm="15">
        <f ca="1"/>
        <v>26.82</v>
      </c>
      <c r="V8" s="7">
        <f t="shared" ca="1" si="3"/>
        <v>0.1621923937360179</v>
      </c>
      <c r="X8">
        <v>37</v>
      </c>
      <c r="AH8" s="11"/>
      <c r="AJ8" s="11"/>
      <c r="AK8" s="11" cm="1">
        <f t="array" ref="AK8">_FV(B8,"previous close",TRUE)</f>
        <v>31.43</v>
      </c>
      <c r="AL8" s="4">
        <f t="shared" si="4"/>
        <v>1162.9100000000001</v>
      </c>
      <c r="AM8" s="11">
        <f t="shared" si="5"/>
        <v>-1162.9100000000001</v>
      </c>
    </row>
    <row r="9" spans="1:40" outlineLevel="1" x14ac:dyDescent="0.25">
      <c r="A9" t="s">
        <v>21</v>
      </c>
      <c r="B9" t="e" vm="16">
        <v>#VALUE!</v>
      </c>
      <c r="D9" t="str" cm="1">
        <f t="array" ref="D9">_FV(B9,"Ticker symbol",TRUE)</f>
        <v>EWG</v>
      </c>
      <c r="E9" cm="1">
        <f t="array" ref="E9">_FV(B9,"Price")</f>
        <v>29.04</v>
      </c>
      <c r="F9" s="1" cm="1">
        <f t="array" ref="F9">_FV(B9,"Change (%)",TRUE)</f>
        <v>-1.3252E-2</v>
      </c>
      <c r="G9" s="2" cm="1">
        <f t="array" ref="G9">_FV(B9,"52 week high",TRUE)</f>
        <v>29.56</v>
      </c>
      <c r="H9" s="2" cm="1">
        <f t="array" ref="H9">_FV(B9,"52 week low",TRUE)</f>
        <v>19.350000000000001</v>
      </c>
      <c r="I9" s="3" cm="1">
        <f t="array" ref="I9">_FV(B9,"Market cap",TRUE)/1000000</f>
        <v>1809.8766603199999</v>
      </c>
      <c r="J9" s="14" cm="1">
        <f t="array" ref="J9">_FV(B9,"Volume")</f>
        <v>3698951</v>
      </c>
      <c r="K9" s="14" cm="1">
        <f t="array" ref="K9">_FV(B9,"Volume average",TRUE)</f>
        <v>2059629</v>
      </c>
      <c r="L9" s="38">
        <f t="shared" si="6"/>
        <v>59.811626159999996</v>
      </c>
      <c r="P9" s="7">
        <f t="shared" si="0"/>
        <v>1.7959307234458244</v>
      </c>
      <c r="Q9" s="7">
        <f t="shared" si="1"/>
        <v>1.7906336088154173E-2</v>
      </c>
      <c r="R9" s="7">
        <f t="shared" si="2"/>
        <v>0.50077519379844948</v>
      </c>
      <c r="S9" s="16">
        <f t="shared" si="7"/>
        <v>44929</v>
      </c>
      <c r="T9" cm="1" vm="2">
        <f t="array" aca="1" ref="T9:U9" ca="1">_xlfn.STOCKHISTORY(B9,S9,S9,0,0 )</f>
        <v>44929</v>
      </c>
      <c r="U9" s="17" vm="17">
        <f ca="1"/>
        <v>25.15</v>
      </c>
      <c r="V9" s="7">
        <f t="shared" ca="1" si="3"/>
        <v>0.15467196819085482</v>
      </c>
      <c r="X9">
        <v>150</v>
      </c>
      <c r="AH9" s="11"/>
      <c r="AJ9" s="11"/>
      <c r="AK9" s="11" cm="1">
        <f t="array" ref="AK9">_FV(B9,"previous close",TRUE)</f>
        <v>29.43</v>
      </c>
      <c r="AL9" s="4">
        <f t="shared" si="4"/>
        <v>4414.5</v>
      </c>
      <c r="AM9" s="11">
        <f t="shared" si="5"/>
        <v>-4414.5</v>
      </c>
    </row>
    <row r="10" spans="1:40" outlineLevel="1" x14ac:dyDescent="0.25">
      <c r="A10" t="s">
        <v>22</v>
      </c>
      <c r="B10" t="e" vm="18">
        <v>#VALUE!</v>
      </c>
      <c r="C10" t="str" cm="1">
        <f t="array" ref="C10">_FV(B10,"Name")</f>
        <v>iShares:MSCI Taiwan</v>
      </c>
      <c r="D10" t="str" cm="1">
        <f t="array" ref="D10">_FV(B10,"Ticker symbol",TRUE)</f>
        <v>EWT</v>
      </c>
      <c r="E10" cm="1">
        <f t="array" ref="E10">_FV(B10,"Price")</f>
        <v>43.55</v>
      </c>
      <c r="F10" s="1" cm="1">
        <f t="array" ref="F10">_FV(B10,"Change (%)",TRUE)</f>
        <v>-3.4320000000000002E-3</v>
      </c>
      <c r="G10" s="2" cm="1">
        <f t="array" ref="G10">_FV(B10,"52 week high",TRUE)</f>
        <v>57.5</v>
      </c>
      <c r="H10" s="2" cm="1">
        <f t="array" ref="H10">_FV(B10,"52 week low",TRUE)</f>
        <v>39.75</v>
      </c>
      <c r="I10" s="3" cm="1">
        <f t="array" ref="I10">_FV(B10,"Market cap",TRUE)/1000000</f>
        <v>3994.3231656500002</v>
      </c>
      <c r="J10" s="14" cm="1">
        <f t="array" ref="J10">_FV(B10,"Volume")</f>
        <v>2738985</v>
      </c>
      <c r="K10" s="14" cm="1">
        <f t="array" ref="K10">_FV(B10,"Volume average",TRUE)</f>
        <v>2368573</v>
      </c>
      <c r="L10" s="38">
        <f t="shared" si="6"/>
        <v>103.15135414999999</v>
      </c>
      <c r="P10" s="7">
        <f t="shared" si="0"/>
        <v>1.156386144737781</v>
      </c>
      <c r="Q10" s="7">
        <f t="shared" si="1"/>
        <v>0.32032146957520102</v>
      </c>
      <c r="R10" s="7">
        <f t="shared" si="2"/>
        <v>9.5597484276729539E-2</v>
      </c>
      <c r="S10" s="16">
        <f t="shared" si="7"/>
        <v>44929</v>
      </c>
      <c r="T10" cm="1" vm="2">
        <f t="array" aca="1" ref="T10:U10" ca="1">_xlfn.STOCKHISTORY(B10,S10,S10,0,0 )</f>
        <v>44929</v>
      </c>
      <c r="U10" s="17" vm="19">
        <f ca="1"/>
        <v>40.36</v>
      </c>
      <c r="V10" s="7">
        <f t="shared" ca="1" si="3"/>
        <v>7.9038652130822618E-2</v>
      </c>
      <c r="X10">
        <v>135</v>
      </c>
      <c r="AH10" s="11"/>
      <c r="AJ10" s="11"/>
      <c r="AK10" s="11" cm="1">
        <f t="array" ref="AK10">_FV(B10,"previous close",TRUE)</f>
        <v>43.7</v>
      </c>
      <c r="AL10" s="4">
        <f t="shared" si="4"/>
        <v>5899.5</v>
      </c>
      <c r="AM10" s="11">
        <f t="shared" si="5"/>
        <v>-5899.5</v>
      </c>
    </row>
    <row r="11" spans="1:40" outlineLevel="1" x14ac:dyDescent="0.25">
      <c r="A11" t="s">
        <v>23</v>
      </c>
      <c r="B11" t="e" vm="20">
        <v>#VALUE!</v>
      </c>
      <c r="C11" t="str" cm="1">
        <f t="array" ref="C11">_FV(B11,"Name")</f>
        <v>iShares:MSCI Netherlands</v>
      </c>
      <c r="D11" t="str" cm="1">
        <f t="array" ref="D11">_FV(B11,"Ticker symbol",TRUE)</f>
        <v>EWN</v>
      </c>
      <c r="E11" cm="1">
        <f t="array" ref="E11">_FV(B11,"Price")</f>
        <v>41.86</v>
      </c>
      <c r="F11" s="1" cm="1">
        <f t="array" ref="F11">_FV(B11,"Change (%)",TRUE)</f>
        <v>-9.4649999999999995E-3</v>
      </c>
      <c r="G11" s="2" cm="1">
        <f t="array" ref="G11">_FV(B11,"52 week high",TRUE)</f>
        <v>43.67</v>
      </c>
      <c r="H11" s="2" cm="1">
        <f t="array" ref="H11">_FV(B11,"52 week low",TRUE)</f>
        <v>28.67</v>
      </c>
      <c r="I11" s="3" cm="1">
        <f t="array" ref="I11">_FV(B11,"Market cap",TRUE)/1000000</f>
        <v>291.68009355999999</v>
      </c>
      <c r="J11" s="14" cm="1">
        <f t="array" ref="J11">_FV(B11,"Volume")</f>
        <v>67979</v>
      </c>
      <c r="K11" s="14" cm="1">
        <f t="array" ref="K11">_FV(B11,"Volume average",TRUE)</f>
        <v>78849</v>
      </c>
      <c r="L11" s="38">
        <f t="shared" si="6"/>
        <v>3.3006191400000002</v>
      </c>
      <c r="P11" s="7">
        <f t="shared" si="0"/>
        <v>0.86214156171923551</v>
      </c>
      <c r="Q11" s="7">
        <f t="shared" si="1"/>
        <v>4.3239369326325994E-2</v>
      </c>
      <c r="R11" s="7">
        <f t="shared" si="2"/>
        <v>0.46006278339727924</v>
      </c>
      <c r="S11" s="16">
        <f t="shared" si="7"/>
        <v>44929</v>
      </c>
      <c r="T11" cm="1" vm="2">
        <f t="array" aca="1" ref="T11:U11" ca="1">_xlfn.STOCKHISTORY(B11,S11,S11,0,0 )</f>
        <v>44929</v>
      </c>
      <c r="U11" s="17" vm="21">
        <f ca="1"/>
        <v>37.97</v>
      </c>
      <c r="V11" s="7">
        <f t="shared" ca="1" si="3"/>
        <v>0.10244930208058989</v>
      </c>
      <c r="W11" s="5"/>
      <c r="X11" s="5">
        <v>133</v>
      </c>
      <c r="Y11" s="6"/>
      <c r="Z11" s="10"/>
      <c r="AA11" s="6"/>
      <c r="AB11" s="8"/>
      <c r="AC11" s="5"/>
      <c r="AD11" s="10"/>
      <c r="AE11" s="10"/>
      <c r="AF11" s="10"/>
      <c r="AH11" s="11"/>
      <c r="AI11" s="10"/>
      <c r="AJ11" s="11"/>
      <c r="AK11" s="11" cm="1">
        <f t="array" ref="AK11">_FV(B11,"previous close",TRUE)</f>
        <v>42.26</v>
      </c>
      <c r="AL11" s="10">
        <f t="shared" si="4"/>
        <v>5620.58</v>
      </c>
      <c r="AM11" s="11">
        <f t="shared" si="5"/>
        <v>-5620.58</v>
      </c>
    </row>
    <row r="12" spans="1:40" x14ac:dyDescent="0.25">
      <c r="A12" t="s">
        <v>24</v>
      </c>
      <c r="B12" t="e" vm="22">
        <v>#VALUE!</v>
      </c>
      <c r="D12" t="str" cm="1">
        <f t="array" ref="D12">_FV(B12,"Ticker symbol",TRUE)</f>
        <v>EWI</v>
      </c>
      <c r="E12" cm="1">
        <f t="array" ref="E12">_FV(B12,"Price")</f>
        <v>31.07</v>
      </c>
      <c r="F12" s="1" cm="1">
        <f t="array" ref="F12">_FV(B12,"Change (%)",TRUE)</f>
        <v>-1.9873999999999999E-2</v>
      </c>
      <c r="G12" s="2" cm="1">
        <f t="array" ref="G12">_FV(B12,"52 week high",TRUE)</f>
        <v>31.98</v>
      </c>
      <c r="H12" s="2" cm="1">
        <f t="array" ref="H12">_FV(B12,"52 week low",TRUE)</f>
        <v>20.99</v>
      </c>
      <c r="I12" s="3" cm="1">
        <f t="array" ref="I12">_FV(B12,"Market cap",TRUE)/1000000</f>
        <v>320.22470912</v>
      </c>
      <c r="J12" s="14" cm="1">
        <f t="array" ref="J12">_FV(B12,"Volume")</f>
        <v>395222</v>
      </c>
      <c r="K12" s="14" cm="1">
        <f t="array" ref="K12">_FV(B12,"Volume average",TRUE)</f>
        <v>419317</v>
      </c>
      <c r="L12" s="38">
        <f t="shared" si="6"/>
        <v>13.028179189999999</v>
      </c>
      <c r="P12" s="7">
        <f t="shared" ref="P12:P40" si="8">J12/K12</f>
        <v>0.94253750742278519</v>
      </c>
      <c r="Q12" s="7">
        <f t="shared" si="1"/>
        <v>2.9288702928870203E-2</v>
      </c>
      <c r="R12" s="7">
        <f t="shared" si="2"/>
        <v>0.48022868032396393</v>
      </c>
      <c r="S12" s="16">
        <f t="shared" si="7"/>
        <v>44929</v>
      </c>
      <c r="T12" cm="1" vm="2">
        <f t="array" aca="1" ref="T12:U12" ca="1">_xlfn.STOCKHISTORY(B12,S12,S12,0,0 )</f>
        <v>44929</v>
      </c>
      <c r="U12" s="17" vm="23">
        <f ca="1"/>
        <v>27.41</v>
      </c>
      <c r="V12" s="7">
        <f t="shared" ca="1" si="3"/>
        <v>0.13352790952207227</v>
      </c>
      <c r="AH12" s="3"/>
      <c r="AJ12" s="9" t="e">
        <f>AH12/(AD12-AH12)</f>
        <v>#DIV/0!</v>
      </c>
      <c r="AL12" s="4">
        <f>SUM(AL2:AL11)</f>
        <v>21106.9</v>
      </c>
      <c r="AM12" s="3">
        <f>SUM(AM2:AM11)</f>
        <v>-21106.9</v>
      </c>
      <c r="AN12" s="12">
        <f>AM12/AL12</f>
        <v>-1</v>
      </c>
    </row>
    <row r="13" spans="1:40" x14ac:dyDescent="0.25">
      <c r="A13" t="s">
        <v>25</v>
      </c>
      <c r="B13" t="e" vm="24">
        <v>#VALUE!</v>
      </c>
      <c r="D13" t="str" cm="1">
        <f t="array" ref="D13">_FV(B13,"Ticker symbol",TRUE)</f>
        <v>EWY</v>
      </c>
      <c r="E13" cm="1">
        <f t="array" ref="E13">_FV(B13,"Price")</f>
        <v>60.4</v>
      </c>
      <c r="F13" s="1" cm="1">
        <f t="array" ref="F13">_FV(B13,"Change (%)",TRUE)</f>
        <v>2.1570000000000001E-3</v>
      </c>
      <c r="G13" s="2" cm="1">
        <f t="array" ref="G13">_FV(B13,"52 week high",TRUE)</f>
        <v>68.81</v>
      </c>
      <c r="H13" s="2" cm="1">
        <f t="array" ref="H13">_FV(B13,"52 week low",TRUE)</f>
        <v>47.19</v>
      </c>
      <c r="I13" s="3" cm="1">
        <f t="array" ref="I13">_FV(B13,"Market cap",TRUE)/1000000</f>
        <v>3311.9970853200002</v>
      </c>
      <c r="J13" s="14" cm="1">
        <f t="array" ref="J13">_FV(B13,"Volume")</f>
        <v>2906501</v>
      </c>
      <c r="K13" s="14" cm="1">
        <f t="array" ref="K13">_FV(B13,"Volume average",TRUE)</f>
        <v>2781276</v>
      </c>
      <c r="L13" s="38">
        <f t="shared" si="6"/>
        <v>167.9890704</v>
      </c>
      <c r="P13" s="7">
        <f t="shared" si="8"/>
        <v>1.045024298199819</v>
      </c>
      <c r="Q13" s="7">
        <f t="shared" si="1"/>
        <v>0.13923841059602649</v>
      </c>
      <c r="R13" s="7">
        <f t="shared" si="2"/>
        <v>0.27993218902309813</v>
      </c>
      <c r="S13" s="16">
        <f t="shared" si="7"/>
        <v>44929</v>
      </c>
      <c r="T13" cm="1" vm="2">
        <f t="array" aca="1" ref="T13:U13" ca="1">_xlfn.STOCKHISTORY(B13,S13,S13,0,0 )</f>
        <v>44929</v>
      </c>
      <c r="U13" s="17" vm="25">
        <f ca="1"/>
        <v>55.43</v>
      </c>
      <c r="V13" s="7">
        <f t="shared" ca="1" si="3"/>
        <v>8.9662637560887548E-2</v>
      </c>
    </row>
    <row r="14" spans="1:40" x14ac:dyDescent="0.25">
      <c r="A14" t="s">
        <v>26</v>
      </c>
      <c r="B14" t="e" vm="26">
        <v>#VALUE!</v>
      </c>
      <c r="D14" t="str" cm="1">
        <f t="array" ref="D14">_FV(B14,"Ticker symbol",TRUE)</f>
        <v>ECH</v>
      </c>
      <c r="E14" cm="1">
        <f t="array" ref="E14">_FV(B14,"Price")</f>
        <v>27.68</v>
      </c>
      <c r="F14" s="1" cm="1">
        <f t="array" ref="F14">_FV(B14,"Change (%)",TRUE)</f>
        <v>-1.6695999999999999E-2</v>
      </c>
      <c r="G14" s="2" cm="1">
        <f t="array" ref="G14">_FV(B14,"52 week high",TRUE)</f>
        <v>30.99</v>
      </c>
      <c r="H14" s="2" cm="1">
        <f t="array" ref="H14">_FV(B14,"52 week low",TRUE)</f>
        <v>21.74</v>
      </c>
      <c r="I14" s="3" cm="1">
        <f t="array" ref="I14">_FV(B14,"Market cap",TRUE)/1000000</f>
        <v>532.09634794999999</v>
      </c>
      <c r="J14" s="14" cm="1">
        <f t="array" ref="J14">_FV(B14,"Volume")</f>
        <v>1047498</v>
      </c>
      <c r="K14" s="14" cm="1">
        <f t="array" ref="K14">_FV(B14,"Volume average",TRUE)</f>
        <v>1283432</v>
      </c>
      <c r="L14" s="38">
        <f t="shared" si="6"/>
        <v>35.525397759999997</v>
      </c>
      <c r="P14" s="7">
        <f t="shared" si="8"/>
        <v>0.81616945814036113</v>
      </c>
      <c r="Q14" s="7">
        <f t="shared" si="1"/>
        <v>0.11958092485549132</v>
      </c>
      <c r="R14" s="7">
        <f t="shared" si="2"/>
        <v>0.27322907083716652</v>
      </c>
      <c r="S14" s="16">
        <f t="shared" si="7"/>
        <v>44929</v>
      </c>
      <c r="T14" cm="1" vm="2">
        <f t="array" aca="1" ref="T14:U14" ca="1">_xlfn.STOCKHISTORY(B14,S14,S14,0,0 )</f>
        <v>44929</v>
      </c>
      <c r="U14" s="17" vm="27">
        <f ca="1"/>
        <v>26.33</v>
      </c>
      <c r="V14" s="7">
        <f t="shared" ca="1" si="3"/>
        <v>5.1272312951006427E-2</v>
      </c>
    </row>
    <row r="15" spans="1:40" x14ac:dyDescent="0.25">
      <c r="A15" t="s">
        <v>27</v>
      </c>
      <c r="B15" t="e" vm="28">
        <v>#VALUE!</v>
      </c>
      <c r="D15" t="str" cm="1">
        <f t="array" ref="D15">_FV(B15,"Ticker symbol",TRUE)</f>
        <v>SPY</v>
      </c>
      <c r="E15" cm="1">
        <f t="array" ref="E15">_FV(B15,"Price")</f>
        <v>410.86</v>
      </c>
      <c r="F15" s="1" cm="1">
        <f t="array" ref="F15">_FV(B15,"Change (%)",TRUE)</f>
        <v>-1.1191E-2</v>
      </c>
      <c r="G15" s="2" cm="1">
        <f t="array" ref="G15">_FV(B15,"52 week high",TRUE)</f>
        <v>431.73</v>
      </c>
      <c r="H15" s="2" cm="1">
        <f t="array" ref="H15">_FV(B15,"52 week low",TRUE)</f>
        <v>348.11</v>
      </c>
      <c r="I15" s="3" cm="1">
        <f t="array" ref="I15">_FV(B15,"Market cap",TRUE)/1000000</f>
        <v>374827.85677973001</v>
      </c>
      <c r="J15" s="14" cm="1">
        <f t="array" ref="J15">_FV(B15,"Volume")</f>
        <v>103746980</v>
      </c>
      <c r="K15" s="14" cm="1">
        <f t="array" ref="K15">_FV(B15,"Volume average",TRUE)</f>
        <v>71207008</v>
      </c>
      <c r="L15" s="38">
        <f t="shared" si="6"/>
        <v>29256.11130688</v>
      </c>
      <c r="P15" s="7">
        <f t="shared" si="8"/>
        <v>1.4569770997820888</v>
      </c>
      <c r="Q15" s="7">
        <f t="shared" si="1"/>
        <v>5.0795891544564986E-2</v>
      </c>
      <c r="R15" s="7">
        <f t="shared" si="2"/>
        <v>0.18025911349860668</v>
      </c>
      <c r="S15" s="16">
        <f t="shared" si="7"/>
        <v>44929</v>
      </c>
      <c r="T15" cm="1" vm="2">
        <f t="array" aca="1" ref="T15:U15" ca="1">_xlfn.STOCKHISTORY(B15,S15,S15,0,0 )</f>
        <v>44929</v>
      </c>
      <c r="U15" s="17" vm="29">
        <f ca="1"/>
        <v>380.82</v>
      </c>
      <c r="V15" s="7">
        <f t="shared" ca="1" si="3"/>
        <v>7.8882411638044214E-2</v>
      </c>
    </row>
    <row r="16" spans="1:40" x14ac:dyDescent="0.25">
      <c r="A16" t="s">
        <v>28</v>
      </c>
      <c r="B16" t="e" vm="30">
        <v>#VALUE!</v>
      </c>
      <c r="D16" t="str" cm="1">
        <f t="array" ref="D16">_FV(B16,"Ticker symbol",TRUE)</f>
        <v>EWD</v>
      </c>
      <c r="E16" cm="1">
        <f t="array" ref="E16">_FV(B16,"Price")</f>
        <v>36.5</v>
      </c>
      <c r="F16" s="1" cm="1">
        <f t="array" ref="F16">_FV(B16,"Change (%)",TRUE)</f>
        <v>-1.7760999999999999E-2</v>
      </c>
      <c r="G16" s="2" cm="1">
        <f t="array" ref="G16">_FV(B16,"52 week high",TRUE)</f>
        <v>37.58</v>
      </c>
      <c r="H16" s="2" cm="1">
        <f t="array" ref="H16">_FV(B16,"52 week low",TRUE)</f>
        <v>26.01</v>
      </c>
      <c r="I16" s="3" cm="1">
        <f t="array" ref="I16">_FV(B16,"Market cap",TRUE)/1000000</f>
        <v>287.53423727000001</v>
      </c>
      <c r="J16" s="14" cm="1">
        <f t="array" ref="J16">_FV(B16,"Volume")</f>
        <v>346339</v>
      </c>
      <c r="K16" s="14" cm="1">
        <f t="array" ref="K16">_FV(B16,"Volume average",TRUE)</f>
        <v>220958</v>
      </c>
      <c r="L16" s="38">
        <f t="shared" si="6"/>
        <v>8.0649669999999993</v>
      </c>
      <c r="P16" s="7">
        <f t="shared" si="8"/>
        <v>1.5674426814145674</v>
      </c>
      <c r="Q16" s="7">
        <f t="shared" si="1"/>
        <v>2.9589041095890334E-2</v>
      </c>
      <c r="R16" s="7">
        <f t="shared" si="2"/>
        <v>0.40330642060745858</v>
      </c>
      <c r="S16" s="16">
        <f t="shared" si="7"/>
        <v>44929</v>
      </c>
      <c r="T16" cm="1" vm="2">
        <f t="array" aca="1" ref="T16:U16" ca="1">_xlfn.STOCKHISTORY(B16,S16,S16,0,0 )</f>
        <v>44929</v>
      </c>
      <c r="U16" s="17" vm="31">
        <f ca="1"/>
        <v>32.700000000000003</v>
      </c>
      <c r="V16" s="7">
        <f t="shared" ca="1" si="3"/>
        <v>0.11620795107033621</v>
      </c>
    </row>
    <row r="17" spans="1:22" x14ac:dyDescent="0.25">
      <c r="A17" t="s">
        <v>29</v>
      </c>
      <c r="B17" t="e" vm="32">
        <v>#VALUE!</v>
      </c>
      <c r="D17" t="str" cm="1">
        <f t="array" ref="D17">_FV(B17,"Ticker symbol",TRUE)</f>
        <v>EDEN</v>
      </c>
      <c r="E17" cm="1">
        <f t="array" ref="E17">_FV(B17,"Price")</f>
        <v>109.58</v>
      </c>
      <c r="F17" s="1" cm="1">
        <f t="array" ref="F17">_FV(B17,"Change (%)",TRUE)</f>
        <v>-4.7229999999999998E-3</v>
      </c>
      <c r="G17" s="2" cm="1">
        <f t="array" ref="G17">_FV(B17,"52 week high",TRUE)</f>
        <v>111.35</v>
      </c>
      <c r="H17" s="2" cm="1">
        <f t="array" ref="H17">_FV(B17,"52 week low",TRUE)</f>
        <v>73.02</v>
      </c>
      <c r="I17" s="3" cm="1">
        <f t="array" ref="I17">_FV(B17,"Market cap",TRUE)/1000000</f>
        <v>253.01977097</v>
      </c>
      <c r="J17" s="14" cm="1">
        <f t="array" ref="J17">_FV(B17,"Volume")</f>
        <v>7927</v>
      </c>
      <c r="K17" s="14" cm="1">
        <f t="array" ref="K17">_FV(B17,"Volume average",TRUE)</f>
        <v>27394</v>
      </c>
      <c r="L17" s="38">
        <f t="shared" si="6"/>
        <v>3.0018345200000001</v>
      </c>
      <c r="P17" s="7">
        <f t="shared" si="8"/>
        <v>0.28936993502226765</v>
      </c>
      <c r="Q17" s="7">
        <f t="shared" si="1"/>
        <v>1.6152582588063513E-2</v>
      </c>
      <c r="R17" s="7">
        <f t="shared" si="2"/>
        <v>0.50068474390577933</v>
      </c>
      <c r="S17" s="16">
        <f t="shared" si="7"/>
        <v>44929</v>
      </c>
      <c r="T17" cm="1" vm="2">
        <f t="array" aca="1" ref="T17:U17" ca="1">_xlfn.STOCKHISTORY(B17,S17,S17,0,0 )</f>
        <v>44929</v>
      </c>
      <c r="U17" s="17" vm="33">
        <f ca="1"/>
        <v>98.01</v>
      </c>
      <c r="V17" s="7">
        <f t="shared" ca="1" si="3"/>
        <v>0.11804917865523912</v>
      </c>
    </row>
    <row r="18" spans="1:22" x14ac:dyDescent="0.25">
      <c r="A18" t="s">
        <v>30</v>
      </c>
      <c r="B18" t="e" vm="34">
        <v>#VALUE!</v>
      </c>
      <c r="D18" t="str" cm="1">
        <f t="array" ref="D18">_FV(B18,"Ticker symbol",TRUE)</f>
        <v>EWJ</v>
      </c>
      <c r="E18" cm="1">
        <f t="array" ref="E18">_FV(B18,"Price")</f>
        <v>58.28</v>
      </c>
      <c r="F18" s="1" cm="1">
        <f t="array" ref="F18">_FV(B18,"Change (%)",TRUE)</f>
        <v>-8.3379999999999999E-3</v>
      </c>
      <c r="G18" s="2" cm="1">
        <f t="array" ref="G18">_FV(B18,"52 week high",TRUE)</f>
        <v>59.35</v>
      </c>
      <c r="H18" s="2" cm="1">
        <f t="array" ref="H18">_FV(B18,"52 week low",TRUE)</f>
        <v>47.64</v>
      </c>
      <c r="I18" s="3" cm="1">
        <f t="array" ref="I18">_FV(B18,"Market cap",TRUE)/1000000</f>
        <v>10098.718642200001</v>
      </c>
      <c r="J18" s="14" cm="1">
        <f t="array" ref="J18">_FV(B18,"Volume")</f>
        <v>6373380</v>
      </c>
      <c r="K18" s="14" cm="1">
        <f t="array" ref="K18">_FV(B18,"Volume average",TRUE)</f>
        <v>5225819</v>
      </c>
      <c r="L18" s="38">
        <f t="shared" si="6"/>
        <v>304.56073132</v>
      </c>
      <c r="P18" s="7">
        <f t="shared" si="8"/>
        <v>1.219594478874986</v>
      </c>
      <c r="Q18" s="7">
        <f t="shared" si="1"/>
        <v>1.8359643102265011E-2</v>
      </c>
      <c r="R18" s="7">
        <f t="shared" si="2"/>
        <v>0.22334172963895882</v>
      </c>
      <c r="S18" s="16">
        <f t="shared" si="7"/>
        <v>44929</v>
      </c>
      <c r="T18" cm="1" vm="2">
        <f t="array" aca="1" ref="T18:U18" ca="1">_xlfn.STOCKHISTORY(B18,S18,S18,0,0 )</f>
        <v>44929</v>
      </c>
      <c r="U18" s="17" vm="35">
        <f ca="1"/>
        <v>54.7</v>
      </c>
      <c r="V18" s="7">
        <f t="shared" ca="1" si="3"/>
        <v>6.5447897623400308E-2</v>
      </c>
    </row>
    <row r="19" spans="1:22" x14ac:dyDescent="0.25">
      <c r="A19" t="s">
        <v>31</v>
      </c>
      <c r="B19" t="e" vm="36">
        <v>#VALUE!</v>
      </c>
      <c r="D19" t="str" cm="1">
        <f t="array" ref="D19">_FV(B19,"Ticker symbol",TRUE)</f>
        <v>EPU</v>
      </c>
      <c r="E19" cm="1">
        <f t="array" ref="E19">_FV(B19,"Price")</f>
        <v>30.82</v>
      </c>
      <c r="F19" s="1" cm="1">
        <f t="array" ref="F19">_FV(B19,"Change (%)",TRUE)</f>
        <v>-4.8430000000000001E-3</v>
      </c>
      <c r="G19" s="2" cm="1">
        <f t="array" ref="G19">_FV(B19,"52 week high",TRUE)</f>
        <v>32.32</v>
      </c>
      <c r="H19" s="2" cm="1">
        <f t="array" ref="H19">_FV(B19,"52 week low",TRUE)</f>
        <v>23.29</v>
      </c>
      <c r="I19" s="3" cm="1">
        <f t="array" ref="I19">_FV(B19,"Market cap",TRUE)/1000000</f>
        <v>129.19175375</v>
      </c>
      <c r="J19" s="14" cm="1">
        <f t="array" ref="J19">_FV(B19,"Volume")</f>
        <v>13755</v>
      </c>
      <c r="K19" s="14" cm="1">
        <f t="array" ref="K19">_FV(B19,"Volume average",TRUE)</f>
        <v>25714</v>
      </c>
      <c r="L19" s="38">
        <f t="shared" si="6"/>
        <v>0.79250547999999998</v>
      </c>
      <c r="P19" s="7">
        <f t="shared" si="8"/>
        <v>0.53492261025122501</v>
      </c>
      <c r="Q19" s="7">
        <f t="shared" si="1"/>
        <v>4.8669695003244584E-2</v>
      </c>
      <c r="R19" s="7">
        <f t="shared" si="2"/>
        <v>0.32331472735079436</v>
      </c>
      <c r="S19" s="16">
        <f t="shared" si="7"/>
        <v>44929</v>
      </c>
      <c r="T19" cm="1" vm="2">
        <f t="array" aca="1" ref="T19:U19" ca="1">_xlfn.STOCKHISTORY(B19,S19,S19,0,0 )</f>
        <v>44929</v>
      </c>
      <c r="U19" s="17" vm="37">
        <f ca="1"/>
        <v>28.97</v>
      </c>
      <c r="V19" s="7">
        <f t="shared" ca="1" si="3"/>
        <v>6.3859164653089495E-2</v>
      </c>
    </row>
    <row r="20" spans="1:22" x14ac:dyDescent="0.25">
      <c r="A20" t="s">
        <v>32</v>
      </c>
      <c r="B20" t="e" vm="38">
        <v>#VALUE!</v>
      </c>
      <c r="D20" t="str" cm="1">
        <f t="array" ref="D20">_FV(B20,"Ticker symbol",TRUE)</f>
        <v>EWA</v>
      </c>
      <c r="E20" cm="1">
        <f t="array" ref="E20">_FV(B20,"Price")</f>
        <v>22.85</v>
      </c>
      <c r="F20" s="1" cm="1">
        <f t="array" ref="F20">_FV(B20,"Change (%)",TRUE)</f>
        <v>-9.5359999999999993E-3</v>
      </c>
      <c r="G20" s="2" cm="1">
        <f t="array" ref="G20">_FV(B20,"52 week high",TRUE)</f>
        <v>25.4</v>
      </c>
      <c r="H20" s="2" cm="1">
        <f t="array" ref="H20">_FV(B20,"52 week low",TRUE)</f>
        <v>19.190000000000001</v>
      </c>
      <c r="I20" s="3" cm="1">
        <f t="array" ref="I20">_FV(B20,"Market cap",TRUE)/1000000</f>
        <v>2214.3936742399997</v>
      </c>
      <c r="J20" s="14" cm="1">
        <f t="array" ref="J20">_FV(B20,"Volume")</f>
        <v>1290545</v>
      </c>
      <c r="K20" s="14" cm="1">
        <f t="array" ref="K20">_FV(B20,"Volume average",TRUE)</f>
        <v>2159223</v>
      </c>
      <c r="L20" s="38">
        <f t="shared" si="6"/>
        <v>49.338245550000003</v>
      </c>
      <c r="P20" s="7">
        <f t="shared" si="8"/>
        <v>0.59768953924629364</v>
      </c>
      <c r="Q20" s="7">
        <f t="shared" si="1"/>
        <v>0.11159737417943094</v>
      </c>
      <c r="R20" s="7">
        <f t="shared" si="2"/>
        <v>0.19072433559145385</v>
      </c>
      <c r="S20" s="16">
        <f t="shared" si="7"/>
        <v>44929</v>
      </c>
      <c r="T20" cm="1" vm="2">
        <f t="array" aca="1" ref="T20:U20" ca="1">_xlfn.STOCKHISTORY(B20,S20,S20,0,0 )</f>
        <v>44929</v>
      </c>
      <c r="U20" s="17" vm="39">
        <f ca="1"/>
        <v>21.97</v>
      </c>
      <c r="V20" s="7">
        <f t="shared" ca="1" si="3"/>
        <v>4.0054619936276792E-2</v>
      </c>
    </row>
    <row r="21" spans="1:22" x14ac:dyDescent="0.25">
      <c r="A21" t="s">
        <v>33</v>
      </c>
      <c r="B21" t="e" vm="40">
        <v>#VALUE!</v>
      </c>
      <c r="D21" t="str" cm="1">
        <f t="array" ref="D21">_FV(B21,"Ticker symbol",TRUE)</f>
        <v>PGAL</v>
      </c>
      <c r="E21" cm="1">
        <f t="array" ref="E21">_FV(B21,"Price")</f>
        <v>10.91</v>
      </c>
      <c r="F21" s="1" cm="1">
        <f t="array" ref="F21">_FV(B21,"Change (%)",TRUE)</f>
        <v>-1.7117E-2</v>
      </c>
      <c r="G21" s="2" cm="1">
        <f t="array" ref="G21">_FV(B21,"52 week high",TRUE)</f>
        <v>11.591900000000001</v>
      </c>
      <c r="H21" s="2" cm="1">
        <f t="array" ref="H21">_FV(B21,"52 week low",TRUE)</f>
        <v>8.35</v>
      </c>
      <c r="I21" s="3" cm="1">
        <f t="array" ref="I21">_FV(B21,"Market cap",TRUE)/1000000</f>
        <v>14.8857</v>
      </c>
      <c r="J21" s="14" cm="1">
        <f t="array" ref="J21">_FV(B21,"Volume")</f>
        <v>6741</v>
      </c>
      <c r="K21" s="14" cm="1">
        <f t="array" ref="K21">_FV(B21,"Volume average",TRUE)</f>
        <v>39813</v>
      </c>
      <c r="L21" s="38">
        <f t="shared" si="6"/>
        <v>0.43435983</v>
      </c>
      <c r="P21" s="7">
        <f t="shared" si="8"/>
        <v>0.16931655489413006</v>
      </c>
      <c r="Q21" s="7">
        <f t="shared" si="1"/>
        <v>6.2502291475710514E-2</v>
      </c>
      <c r="R21" s="7">
        <f t="shared" si="2"/>
        <v>0.3065868263473055</v>
      </c>
      <c r="S21" s="16">
        <f t="shared" si="7"/>
        <v>44929</v>
      </c>
      <c r="T21" cm="1" vm="2">
        <f t="array" aca="1" ref="T21:U21" ca="1">_xlfn.STOCKHISTORY(B21,S21,S21,0,0 )</f>
        <v>44929</v>
      </c>
      <c r="U21" s="17" vm="41">
        <f ca="1"/>
        <v>10.119999999999999</v>
      </c>
      <c r="V21" s="7">
        <f t="shared" ca="1" si="3"/>
        <v>7.8063241106719472E-2</v>
      </c>
    </row>
    <row r="22" spans="1:22" x14ac:dyDescent="0.25">
      <c r="A22" t="s">
        <v>34</v>
      </c>
      <c r="B22" t="e" vm="42">
        <v>#VALUE!</v>
      </c>
      <c r="D22" t="str" cm="1">
        <f t="array" ref="D22">_FV(B22,"Ticker symbol",TRUE)</f>
        <v>ENZL</v>
      </c>
      <c r="E22" cm="1">
        <f t="array" ref="E22">_FV(B22,"Price")</f>
        <v>49.85</v>
      </c>
      <c r="F22" s="1" cm="1">
        <f t="array" ref="F22">_FV(B22,"Change (%)",TRUE)</f>
        <v>2.0930000000000002E-3</v>
      </c>
      <c r="G22" s="2" cm="1">
        <f t="array" ref="G22">_FV(B22,"52 week high",TRUE)</f>
        <v>53.35</v>
      </c>
      <c r="H22" s="2" cm="1">
        <f t="array" ref="H22">_FV(B22,"52 week low",TRUE)</f>
        <v>39.5</v>
      </c>
      <c r="I22" s="3" cm="1">
        <f t="array" ref="I22">_FV(B22,"Market cap",TRUE)/1000000</f>
        <v>117.76528786</v>
      </c>
      <c r="J22" s="14" cm="1">
        <f t="array" ref="J22">_FV(B22,"Volume")</f>
        <v>32090</v>
      </c>
      <c r="K22" s="14" cm="1">
        <f t="array" ref="K22">_FV(B22,"Volume average",TRUE)</f>
        <v>23755</v>
      </c>
      <c r="L22" s="38">
        <f t="shared" si="6"/>
        <v>1.1841867500000001</v>
      </c>
      <c r="P22" s="7">
        <f t="shared" si="8"/>
        <v>1.3508735003157231</v>
      </c>
      <c r="Q22" s="7">
        <f t="shared" si="1"/>
        <v>7.0210631895686992E-2</v>
      </c>
      <c r="R22" s="7">
        <f t="shared" si="2"/>
        <v>0.26202531645569627</v>
      </c>
      <c r="S22" s="16">
        <f t="shared" si="7"/>
        <v>44929</v>
      </c>
      <c r="T22" cm="1" vm="2">
        <f t="array" aca="1" ref="T22:U22" ca="1">_xlfn.STOCKHISTORY(B22,S22,S22,0,0 )</f>
        <v>44929</v>
      </c>
      <c r="U22" s="17" vm="43">
        <f ca="1"/>
        <v>47.86</v>
      </c>
      <c r="V22" s="7">
        <f t="shared" ca="1" si="3"/>
        <v>4.1579607187630652E-2</v>
      </c>
    </row>
    <row r="23" spans="1:22" x14ac:dyDescent="0.25">
      <c r="A23" t="s">
        <v>35</v>
      </c>
      <c r="B23" t="e" vm="44">
        <v>#VALUE!</v>
      </c>
      <c r="D23" t="str" cm="1">
        <f t="array" ref="D23">_FV(B23,"Ticker symbol",TRUE)</f>
        <v>EPHE</v>
      </c>
      <c r="E23" cm="1">
        <f t="array" ref="E23">_FV(B23,"Price")</f>
        <v>26.93</v>
      </c>
      <c r="F23" s="1" cm="1">
        <f t="array" ref="F23">_FV(B23,"Change (%)",TRUE)</f>
        <v>2.2330000000000002E-3</v>
      </c>
      <c r="G23" s="2" cm="1">
        <f t="array" ref="G23">_FV(B23,"52 week high",TRUE)</f>
        <v>29.59</v>
      </c>
      <c r="H23" s="2" cm="1">
        <f t="array" ref="H23">_FV(B23,"52 week low",TRUE)</f>
        <v>22.07</v>
      </c>
      <c r="I23" s="3" cm="1">
        <f t="array" ref="I23">_FV(B23,"Market cap",TRUE)/1000000</f>
        <v>120.58735322</v>
      </c>
      <c r="J23" s="14" cm="1">
        <f t="array" ref="J23">_FV(B23,"Volume")</f>
        <v>62636</v>
      </c>
      <c r="K23" s="14" cm="1">
        <f t="array" ref="K23">_FV(B23,"Volume average",TRUE)</f>
        <v>191132</v>
      </c>
      <c r="L23" s="38">
        <f t="shared" si="6"/>
        <v>5.14718476</v>
      </c>
      <c r="P23" s="7">
        <f t="shared" si="8"/>
        <v>0.32771069208714398</v>
      </c>
      <c r="Q23" s="7">
        <f t="shared" si="1"/>
        <v>9.8774600816932789E-2</v>
      </c>
      <c r="R23" s="7">
        <f t="shared" si="2"/>
        <v>0.22020842772995008</v>
      </c>
      <c r="S23" s="16">
        <f t="shared" si="7"/>
        <v>44929</v>
      </c>
      <c r="T23" cm="1" vm="2">
        <f t="array" aca="1" ref="T23:U23" ca="1">_xlfn.STOCKHISTORY(B23,S23,S23,0,0 )</f>
        <v>44929</v>
      </c>
      <c r="U23" s="17" vm="45">
        <f ca="1"/>
        <v>26.54</v>
      </c>
      <c r="V23" s="7">
        <f t="shared" ca="1" si="3"/>
        <v>1.4694800301431776E-2</v>
      </c>
    </row>
    <row r="24" spans="1:22" x14ac:dyDescent="0.25">
      <c r="A24" t="s">
        <v>36</v>
      </c>
      <c r="B24" t="e" vm="46">
        <v>#VALUE!</v>
      </c>
      <c r="D24" t="str" cm="1">
        <f t="array" ref="D24">_FV(B24,"Ticker symbol",TRUE)</f>
        <v>MCHI</v>
      </c>
      <c r="E24" cm="1">
        <f t="array" ref="E24">_FV(B24,"Price")</f>
        <v>46.66</v>
      </c>
      <c r="F24" s="1" cm="1">
        <f t="array" ref="F24">_FV(B24,"Change (%)",TRUE)</f>
        <v>-1.8304000000000001E-2</v>
      </c>
      <c r="G24" s="2" cm="1">
        <f t="array" ref="G24">_FV(B24,"52 week high",TRUE)</f>
        <v>57.08</v>
      </c>
      <c r="H24" s="2" cm="1">
        <f t="array" ref="H24">_FV(B24,"52 week low",TRUE)</f>
        <v>35.020000000000003</v>
      </c>
      <c r="I24" s="3" cm="1">
        <f t="array" ref="I24">_FV(B24,"Market cap",TRUE)/1000000</f>
        <v>8279.4872587499995</v>
      </c>
      <c r="J24" s="14" cm="1">
        <f t="array" ref="J24">_FV(B24,"Volume")</f>
        <v>3199838</v>
      </c>
      <c r="K24" s="14" cm="1">
        <f t="array" ref="K24">_FV(B24,"Volume average",TRUE)</f>
        <v>3716278</v>
      </c>
      <c r="L24" s="38">
        <f t="shared" si="6"/>
        <v>173.40153147999999</v>
      </c>
      <c r="P24" s="7">
        <f t="shared" si="8"/>
        <v>0.86103300129861116</v>
      </c>
      <c r="Q24" s="7">
        <f t="shared" si="1"/>
        <v>0.22331761680240048</v>
      </c>
      <c r="R24" s="7">
        <f t="shared" si="2"/>
        <v>0.33238149628783531</v>
      </c>
      <c r="S24" s="16">
        <f t="shared" si="7"/>
        <v>44929</v>
      </c>
      <c r="T24" cm="1" vm="2">
        <f t="array" aca="1" ref="T24:U24" ca="1">_xlfn.STOCKHISTORY(B24,S24,S24,0,0 )</f>
        <v>44929</v>
      </c>
      <c r="U24" s="17" vm="47">
        <f ca="1"/>
        <v>49.11</v>
      </c>
      <c r="V24" s="7">
        <f t="shared" ca="1" si="3"/>
        <v>-4.9888006515984573E-2</v>
      </c>
    </row>
    <row r="25" spans="1:22" x14ac:dyDescent="0.25">
      <c r="A25" t="s">
        <v>37</v>
      </c>
      <c r="B25" t="e" vm="48">
        <v>#VALUE!</v>
      </c>
      <c r="D25" t="str" cm="1">
        <f t="array" ref="D25">_FV(B25,"Ticker symbol",TRUE)</f>
        <v>KSA</v>
      </c>
      <c r="E25" cm="1">
        <f t="array" ref="E25">_FV(B25,"Price")</f>
        <v>40.450000000000003</v>
      </c>
      <c r="F25" s="1" cm="1">
        <f t="array" ref="F25">_FV(B25,"Change (%)",TRUE)</f>
        <v>-1.2932999999999998E-2</v>
      </c>
      <c r="G25" s="2" cm="1">
        <f t="array" ref="G25">_FV(B25,"52 week high",TRUE)</f>
        <v>50.85</v>
      </c>
      <c r="H25" s="2" cm="1">
        <f t="array" ref="H25">_FV(B25,"52 week low",TRUE)</f>
        <v>35.78</v>
      </c>
      <c r="I25" s="3" cm="1">
        <f t="array" ref="I25">_FV(B25,"Market cap",TRUE)/1000000</f>
        <v>942.49134569</v>
      </c>
      <c r="J25" s="14" cm="1">
        <f t="array" ref="J25">_FV(B25,"Volume")</f>
        <v>849903</v>
      </c>
      <c r="K25" s="14" cm="1">
        <f t="array" ref="K25">_FV(B25,"Volume average",TRUE)</f>
        <v>419240</v>
      </c>
      <c r="L25" s="38">
        <f t="shared" si="6"/>
        <v>16.958258000000001</v>
      </c>
      <c r="P25" s="7">
        <f t="shared" si="8"/>
        <v>2.0272469230035304</v>
      </c>
      <c r="Q25" s="7">
        <f t="shared" si="1"/>
        <v>0.25710754017305315</v>
      </c>
      <c r="R25" s="7">
        <f t="shared" si="2"/>
        <v>0.13051984348798218</v>
      </c>
      <c r="S25" s="16">
        <f t="shared" si="7"/>
        <v>44929</v>
      </c>
      <c r="T25" cm="1" vm="2">
        <f t="array" aca="1" ref="T25:U25" ca="1">_xlfn.STOCKHISTORY(B25,S25,S25,0,0 )</f>
        <v>44929</v>
      </c>
      <c r="U25" s="17" vm="49">
        <f ca="1"/>
        <v>38.46</v>
      </c>
      <c r="V25" s="7">
        <f t="shared" ca="1" si="3"/>
        <v>5.1742069682787273E-2</v>
      </c>
    </row>
    <row r="26" spans="1:22" x14ac:dyDescent="0.25">
      <c r="A26" t="s">
        <v>38</v>
      </c>
      <c r="B26" t="e" vm="50">
        <v>#VALUE!</v>
      </c>
      <c r="D26" t="str" cm="1">
        <f t="array" ref="D26">_FV(B26,"Ticker symbol",TRUE)</f>
        <v>VNM</v>
      </c>
      <c r="E26" cm="1">
        <f t="array" ref="E26">_FV(B26,"Price")</f>
        <v>11.95</v>
      </c>
      <c r="F26" s="1" cm="1">
        <f t="array" ref="F26">_FV(B26,"Change (%)",TRUE)</f>
        <v>-8.2989999999999991E-3</v>
      </c>
      <c r="G26" s="2" cm="1">
        <f t="array" ref="G26">_FV(B26,"52 week high",TRUE)</f>
        <v>17.225100000000001</v>
      </c>
      <c r="H26" s="2" cm="1">
        <f t="array" ref="H26">_FV(B26,"52 week low",TRUE)</f>
        <v>10.726900000000001</v>
      </c>
      <c r="I26" s="3" cm="1">
        <f t="array" ref="I26">_FV(B26,"Market cap",TRUE)/1000000</f>
        <v>494.66614396</v>
      </c>
      <c r="J26" s="14" cm="1">
        <f t="array" ref="J26">_FV(B26,"Volume")</f>
        <v>517027</v>
      </c>
      <c r="K26" s="14" cm="1">
        <f t="array" ref="K26">_FV(B26,"Volume average",TRUE)</f>
        <v>589370</v>
      </c>
      <c r="L26" s="38">
        <f t="shared" si="6"/>
        <v>7.0429715000000002</v>
      </c>
      <c r="P26" s="7">
        <f t="shared" si="8"/>
        <v>0.87725367765580198</v>
      </c>
      <c r="Q26" s="7">
        <f t="shared" si="1"/>
        <v>0.44143096234309631</v>
      </c>
      <c r="R26" s="7">
        <f t="shared" si="2"/>
        <v>0.11402175838313022</v>
      </c>
      <c r="S26" s="16">
        <f t="shared" si="7"/>
        <v>44929</v>
      </c>
      <c r="T26" cm="1" vm="2">
        <f t="array" aca="1" ref="T26:U26" ca="1">_xlfn.STOCKHISTORY(B26,S26,S26,0,0 )</f>
        <v>44929</v>
      </c>
      <c r="U26" s="17" vm="51">
        <f ca="1"/>
        <v>12.31</v>
      </c>
      <c r="V26" s="7">
        <f t="shared" ca="1" si="3"/>
        <v>-2.9244516653127661E-2</v>
      </c>
    </row>
    <row r="27" spans="1:22" x14ac:dyDescent="0.25">
      <c r="A27" t="s">
        <v>39</v>
      </c>
      <c r="B27" t="e" vm="52">
        <v>#VALUE!</v>
      </c>
      <c r="D27" t="str" cm="1">
        <f t="array" ref="D27">_FV(B27,"Ticker symbol",TRUE)</f>
        <v>EPOL</v>
      </c>
      <c r="E27" cm="1">
        <f t="array" ref="E27">_FV(B27,"Price")</f>
        <v>17.54</v>
      </c>
      <c r="F27" s="1" cm="1">
        <f t="array" ref="F27">_FV(B27,"Change (%)",TRUE)</f>
        <v>0</v>
      </c>
      <c r="G27" s="2" cm="1">
        <f t="array" ref="G27">_FV(B27,"52 week high",TRUE)</f>
        <v>17.96</v>
      </c>
      <c r="H27" s="2" cm="1">
        <f t="array" ref="H27">_FV(B27,"52 week low",TRUE)</f>
        <v>10.45</v>
      </c>
      <c r="I27" s="3" cm="1">
        <f t="array" ref="I27">_FV(B27,"Market cap",TRUE)/1000000</f>
        <v>206.39224643</v>
      </c>
      <c r="J27" s="14" cm="1">
        <f t="array" ref="J27">_FV(B27,"Volume")</f>
        <v>419371</v>
      </c>
      <c r="K27" s="14" cm="1">
        <f t="array" ref="K27">_FV(B27,"Volume average",TRUE)</f>
        <v>238404</v>
      </c>
      <c r="L27" s="38">
        <f t="shared" si="6"/>
        <v>4.1816061599999994</v>
      </c>
      <c r="P27" s="7">
        <f t="shared" si="8"/>
        <v>1.7590770289089108</v>
      </c>
      <c r="Q27" s="7">
        <f t="shared" si="1"/>
        <v>2.3945267958951133E-2</v>
      </c>
      <c r="R27" s="7">
        <f t="shared" si="2"/>
        <v>0.67846889952153111</v>
      </c>
      <c r="S27" s="16">
        <f t="shared" si="7"/>
        <v>44929</v>
      </c>
      <c r="T27" cm="1" vm="2">
        <f t="array" aca="1" ref="T27:U27" ca="1">_xlfn.STOCKHISTORY(B27,S27,S27,0,0 )</f>
        <v>44929</v>
      </c>
      <c r="U27" s="17" vm="53">
        <f ca="1"/>
        <v>15.7</v>
      </c>
      <c r="V27" s="7">
        <f t="shared" ca="1" si="3"/>
        <v>0.11719745222929934</v>
      </c>
    </row>
    <row r="28" spans="1:22" x14ac:dyDescent="0.25">
      <c r="A28" t="s">
        <v>40</v>
      </c>
      <c r="B28" t="e" vm="54">
        <v>#VALUE!</v>
      </c>
      <c r="D28" t="str" cm="1">
        <f t="array" ref="D28">_FV(B28,"Ticker symbol",TRUE)</f>
        <v>EIS</v>
      </c>
      <c r="E28" cm="1">
        <f t="array" ref="E28">_FV(B28,"Price")</f>
        <v>53.779200000000003</v>
      </c>
      <c r="F28" s="1" cm="1">
        <f t="array" ref="F28">_FV(B28,"Change (%)",TRUE)</f>
        <v>-6.9320000000000007E-3</v>
      </c>
      <c r="G28" s="2" cm="1">
        <f t="array" ref="G28">_FV(B28,"52 week high",TRUE)</f>
        <v>70.424999999999997</v>
      </c>
      <c r="H28" s="2" cm="1">
        <f t="array" ref="H28">_FV(B28,"52 week low",TRUE)</f>
        <v>52.37</v>
      </c>
      <c r="I28" s="3" cm="1">
        <f t="array" ref="I28">_FV(B28,"Market cap",TRUE)/1000000</f>
        <v>153.66845065000001</v>
      </c>
      <c r="J28" s="14" cm="1">
        <f t="array" ref="J28">_FV(B28,"Volume")</f>
        <v>8600</v>
      </c>
      <c r="K28" s="14" cm="1">
        <f t="array" ref="K28">_FV(B28,"Volume average",TRUE)</f>
        <v>29026</v>
      </c>
      <c r="L28" s="38">
        <f t="shared" si="6"/>
        <v>1.5609950591999999</v>
      </c>
      <c r="P28" s="7">
        <f t="shared" si="8"/>
        <v>0.29628608833459658</v>
      </c>
      <c r="Q28" s="7">
        <f t="shared" si="1"/>
        <v>0.30952115315958584</v>
      </c>
      <c r="R28" s="7">
        <f t="shared" si="2"/>
        <v>2.6908535421042767E-2</v>
      </c>
      <c r="S28" s="16">
        <f t="shared" si="7"/>
        <v>44929</v>
      </c>
      <c r="T28" cm="1" vm="2">
        <f t="array" aca="1" ref="T28:U28" ca="1">_xlfn.STOCKHISTORY(B28,S28,S28,0,0 )</f>
        <v>44929</v>
      </c>
      <c r="U28" s="17" vm="55">
        <f ca="1"/>
        <v>56.08</v>
      </c>
      <c r="V28" s="7">
        <f t="shared" ca="1" si="3"/>
        <v>-4.1027104136947101E-2</v>
      </c>
    </row>
    <row r="29" spans="1:22" x14ac:dyDescent="0.25">
      <c r="A29" t="s">
        <v>41</v>
      </c>
      <c r="B29" t="e" vm="56">
        <v>#VALUE!</v>
      </c>
      <c r="D29" t="str" cm="1">
        <f t="array" ref="D29">_FV(B29,"Ticker symbol",TRUE)</f>
        <v>QAT</v>
      </c>
      <c r="E29" cm="1">
        <f t="array" ref="E29">_FV(B29,"Price")</f>
        <v>18.57</v>
      </c>
      <c r="F29" s="1" cm="1">
        <f t="array" ref="F29">_FV(B29,"Change (%)",TRUE)</f>
        <v>-2.6850000000000003E-3</v>
      </c>
      <c r="G29" s="2" cm="1">
        <f t="array" ref="G29">_FV(B29,"52 week high",TRUE)</f>
        <v>24.21</v>
      </c>
      <c r="H29" s="2" cm="1">
        <f t="array" ref="H29">_FV(B29,"52 week low",TRUE)</f>
        <v>17.100000000000001</v>
      </c>
      <c r="I29" s="3" cm="1">
        <f t="array" ref="I29">_FV(B29,"Market cap",TRUE)/1000000</f>
        <v>69.044174409999997</v>
      </c>
      <c r="J29" s="14" cm="1">
        <f t="array" ref="J29">_FV(B29,"Volume")</f>
        <v>148352</v>
      </c>
      <c r="K29" s="14" cm="1">
        <f t="array" ref="K29">_FV(B29,"Volume average",TRUE)</f>
        <v>17894</v>
      </c>
      <c r="L29" s="38">
        <f t="shared" si="6"/>
        <v>0.33229158000000003</v>
      </c>
      <c r="P29" s="7">
        <f t="shared" si="8"/>
        <v>8.2906002011847555</v>
      </c>
      <c r="Q29" s="7">
        <f t="shared" si="1"/>
        <v>0.30371567043618741</v>
      </c>
      <c r="R29" s="7">
        <f t="shared" si="2"/>
        <v>8.5964912280701578E-2</v>
      </c>
      <c r="S29" s="16">
        <f t="shared" si="7"/>
        <v>44929</v>
      </c>
      <c r="T29" cm="1" vm="2">
        <f t="array" aca="1" ref="T29:U29" ca="1">_xlfn.STOCKHISTORY(B29,S29,S29,0,0 )</f>
        <v>44929</v>
      </c>
      <c r="U29" s="17" vm="57">
        <f ca="1"/>
        <v>18.63</v>
      </c>
      <c r="V29" s="7">
        <f t="shared" ca="1" si="3"/>
        <v>-3.2206119162639935E-3</v>
      </c>
    </row>
    <row r="30" spans="1:22" x14ac:dyDescent="0.25">
      <c r="A30" t="s">
        <v>42</v>
      </c>
      <c r="B30" t="e" vm="58">
        <v>#VALUE!</v>
      </c>
      <c r="D30" t="str" cm="1">
        <f t="array" ref="D30">_FV(B30,"Ticker symbol",TRUE)</f>
        <v>EWM</v>
      </c>
      <c r="E30" cm="1">
        <f t="array" ref="E30">_FV(B30,"Price")</f>
        <v>21.88</v>
      </c>
      <c r="F30" s="1" cm="1">
        <f t="array" ref="F30">_FV(B30,"Change (%)",TRUE)</f>
        <v>5.0529999999999993E-3</v>
      </c>
      <c r="G30" s="2" cm="1">
        <f t="array" ref="G30">_FV(B30,"52 week high",TRUE)</f>
        <v>25.09</v>
      </c>
      <c r="H30" s="2" cm="1">
        <f t="array" ref="H30">_FV(B30,"52 week low",TRUE)</f>
        <v>19.600000000000001</v>
      </c>
      <c r="I30" s="3" cm="1">
        <f t="array" ref="I30">_FV(B30,"Market cap",TRUE)/1000000</f>
        <v>230.86179387000001</v>
      </c>
      <c r="J30" s="14" cm="1">
        <f t="array" ref="J30">_FV(B30,"Volume")</f>
        <v>331361</v>
      </c>
      <c r="K30" s="14" cm="1">
        <f t="array" ref="K30">_FV(B30,"Volume average",TRUE)</f>
        <v>217787</v>
      </c>
      <c r="L30" s="38">
        <f t="shared" si="6"/>
        <v>4.76517956</v>
      </c>
      <c r="P30" s="7">
        <f t="shared" si="8"/>
        <v>1.5214911817509769</v>
      </c>
      <c r="Q30" s="7">
        <f t="shared" si="1"/>
        <v>0.14670932358318112</v>
      </c>
      <c r="R30" s="7">
        <f t="shared" si="2"/>
        <v>0.11632653061224474</v>
      </c>
      <c r="S30" s="16">
        <f t="shared" si="7"/>
        <v>44929</v>
      </c>
      <c r="T30" cm="1" vm="2">
        <f t="array" aca="1" ref="T30:U30" ca="1">_xlfn.STOCKHISTORY(B30,S30,S30,0,0 )</f>
        <v>44929</v>
      </c>
      <c r="U30" s="17" vm="59">
        <f ca="1"/>
        <v>22.58</v>
      </c>
      <c r="V30" s="7">
        <f t="shared" ca="1" si="3"/>
        <v>-3.1000885739592476E-2</v>
      </c>
    </row>
    <row r="31" spans="1:22" x14ac:dyDescent="0.25">
      <c r="A31" t="s">
        <v>43</v>
      </c>
      <c r="B31" t="e" vm="60">
        <v>#VALUE!</v>
      </c>
      <c r="D31" t="str" cm="1">
        <f t="array" ref="D31">_FV(B31,"Ticker symbol",TRUE)</f>
        <v>GXG</v>
      </c>
      <c r="E31" cm="1">
        <f t="array" ref="E31">_FV(B31,"Price")</f>
        <v>19.202000000000002</v>
      </c>
      <c r="F31" s="1" cm="1">
        <f t="array" ref="F31">_FV(B31,"Change (%)",TRUE)</f>
        <v>-2.6761E-2</v>
      </c>
      <c r="G31" s="2" cm="1">
        <f t="array" ref="G31">_FV(B31,"52 week high",TRUE)</f>
        <v>34.74</v>
      </c>
      <c r="H31" s="2" cm="1">
        <f t="array" ref="H31">_FV(B31,"52 week low",TRUE)</f>
        <v>17.52</v>
      </c>
      <c r="I31" s="3" cm="1">
        <f t="array" ref="I31">_FV(B31,"Market cap",TRUE)/1000000</f>
        <v>27.236786160000001</v>
      </c>
      <c r="J31" s="14" cm="1">
        <f t="array" ref="J31">_FV(B31,"Volume")</f>
        <v>20379</v>
      </c>
      <c r="K31" s="14" cm="1">
        <f t="array" ref="K31">_FV(B31,"Volume average",TRUE)</f>
        <v>15877</v>
      </c>
      <c r="L31" s="38">
        <f t="shared" si="6"/>
        <v>0.30487015400000006</v>
      </c>
      <c r="P31" s="7">
        <f t="shared" si="8"/>
        <v>1.2835548277382376</v>
      </c>
      <c r="Q31" s="7">
        <f t="shared" si="1"/>
        <v>0.80918654306843041</v>
      </c>
      <c r="R31" s="7">
        <f t="shared" si="2"/>
        <v>9.6004566210045716E-2</v>
      </c>
      <c r="S31" s="16">
        <f t="shared" si="7"/>
        <v>44929</v>
      </c>
      <c r="T31" cm="1" vm="2">
        <f t="array" aca="1" ref="T31:U31" ca="1">_xlfn.STOCKHISTORY(B31,S31,S31,0,0 )</f>
        <v>44929</v>
      </c>
      <c r="U31" s="17" vm="61">
        <f ca="1"/>
        <v>19.760000000000002</v>
      </c>
      <c r="V31" s="7">
        <f t="shared" ca="1" si="3"/>
        <v>-2.8238866396761098E-2</v>
      </c>
    </row>
    <row r="32" spans="1:22" x14ac:dyDescent="0.25">
      <c r="A32" t="s">
        <v>44</v>
      </c>
      <c r="B32" t="e" vm="62">
        <v>#VALUE!</v>
      </c>
      <c r="D32" t="str" cm="1">
        <f t="array" ref="D32">_FV(B32,"Ticker symbol",TRUE)</f>
        <v>NORW</v>
      </c>
      <c r="E32" cm="1">
        <f t="array" ref="E32">_FV(B32,"Price")</f>
        <v>23.9</v>
      </c>
      <c r="F32" s="1" cm="1">
        <f t="array" ref="F32">_FV(B32,"Change (%)",TRUE)</f>
        <v>-1.8883E-2</v>
      </c>
      <c r="G32" s="2" cm="1">
        <f t="array" ref="G32">_FV(B32,"52 week high",TRUE)</f>
        <v>30.62</v>
      </c>
      <c r="H32" s="2" cm="1">
        <f t="array" ref="H32">_FV(B32,"52 week low",TRUE)</f>
        <v>21.72</v>
      </c>
      <c r="I32" s="3" cm="1">
        <f t="array" ref="I32">_FV(B32,"Market cap",TRUE)/1000000</f>
        <v>59.175600000000003</v>
      </c>
      <c r="J32" s="14" cm="1">
        <f t="array" ref="J32">_FV(B32,"Volume")</f>
        <v>4460</v>
      </c>
      <c r="K32" s="14" cm="1">
        <f t="array" ref="K32">_FV(B32,"Volume average",TRUE)</f>
        <v>21693</v>
      </c>
      <c r="L32" s="38">
        <f t="shared" si="6"/>
        <v>0.51846269999999994</v>
      </c>
      <c r="P32" s="7">
        <f t="shared" si="8"/>
        <v>0.20559627529617849</v>
      </c>
      <c r="Q32" s="7">
        <f t="shared" si="1"/>
        <v>0.28117154811715483</v>
      </c>
      <c r="R32" s="7">
        <f t="shared" si="2"/>
        <v>0.10036832412523022</v>
      </c>
      <c r="S32" s="16">
        <f t="shared" si="7"/>
        <v>44929</v>
      </c>
      <c r="T32" cm="1" vm="2">
        <f t="array" aca="1" ref="T32:U32" ca="1">_xlfn.STOCKHISTORY(B32,S32,S32,0,0 )</f>
        <v>44929</v>
      </c>
      <c r="U32" s="17" vm="63">
        <f ca="1"/>
        <v>24.952500000000001</v>
      </c>
      <c r="V32" s="7">
        <f t="shared" ca="1" si="3"/>
        <v>-4.2180142270313636E-2</v>
      </c>
    </row>
    <row r="33" spans="1:22" x14ac:dyDescent="0.25">
      <c r="A33" t="s">
        <v>45</v>
      </c>
      <c r="B33" t="e" vm="64">
        <v>#VALUE!</v>
      </c>
      <c r="D33" t="str" cm="1">
        <f t="array" ref="D33">_FV(B33,"Ticker symbol",TRUE)</f>
        <v>EZA</v>
      </c>
      <c r="E33" cm="1">
        <f t="array" ref="E33">_FV(B33,"Price")</f>
        <v>42.23</v>
      </c>
      <c r="F33" s="1" cm="1">
        <f t="array" ref="F33">_FV(B33,"Change (%)",TRUE)</f>
        <v>-1.008E-2</v>
      </c>
      <c r="G33" s="2" cm="1">
        <f t="array" ref="G33">_FV(B33,"52 week high",TRUE)</f>
        <v>49.2</v>
      </c>
      <c r="H33" s="2" cm="1">
        <f t="array" ref="H33">_FV(B33,"52 week low",TRUE)</f>
        <v>35.630000000000003</v>
      </c>
      <c r="I33" s="3" cm="1">
        <f t="array" ref="I33">_FV(B33,"Market cap",TRUE)/1000000</f>
        <v>355.57865089999996</v>
      </c>
      <c r="J33" s="14" cm="1">
        <f t="array" ref="J33">_FV(B33,"Volume")</f>
        <v>121568</v>
      </c>
      <c r="K33" s="14" cm="1">
        <f t="array" ref="K33">_FV(B33,"Volume average",TRUE)</f>
        <v>201286</v>
      </c>
      <c r="L33" s="38">
        <f t="shared" si="6"/>
        <v>8.50030778</v>
      </c>
      <c r="P33" s="7">
        <f t="shared" si="8"/>
        <v>0.60395655932354952</v>
      </c>
      <c r="Q33" s="7">
        <f t="shared" si="1"/>
        <v>0.16504854368932054</v>
      </c>
      <c r="R33" s="7">
        <f t="shared" si="2"/>
        <v>0.18523715969688448</v>
      </c>
      <c r="S33" s="16">
        <f t="shared" si="7"/>
        <v>44929</v>
      </c>
      <c r="T33" cm="1" vm="2">
        <f t="array" aca="1" ref="T33:U33" ca="1">_xlfn.STOCKHISTORY(B33,S33,S33,0,0 )</f>
        <v>44929</v>
      </c>
      <c r="U33" s="17" vm="65">
        <f ca="1"/>
        <v>43.74</v>
      </c>
      <c r="V33" s="7">
        <f t="shared" ca="1" si="3"/>
        <v>-3.4522176497485235E-2</v>
      </c>
    </row>
    <row r="34" spans="1:22" x14ac:dyDescent="0.25">
      <c r="A34" t="s">
        <v>46</v>
      </c>
      <c r="B34" t="e" vm="66">
        <v>#VALUE!</v>
      </c>
      <c r="D34" t="str" cm="1">
        <f t="array" ref="D34">_FV(B34,"Ticker symbol",TRUE)</f>
        <v>THD</v>
      </c>
      <c r="E34" cm="1">
        <f t="array" ref="E34">_FV(B34,"Price")</f>
        <v>70.709999999999994</v>
      </c>
      <c r="F34" s="1" cm="1">
        <f t="array" ref="F34">_FV(B34,"Change (%)",TRUE)</f>
        <v>3.6909999999999998E-3</v>
      </c>
      <c r="G34" s="2" cm="1">
        <f t="array" ref="G34">_FV(B34,"52 week high",TRUE)</f>
        <v>80.790000000000006</v>
      </c>
      <c r="H34" s="2" cm="1">
        <f t="array" ref="H34">_FV(B34,"52 week low",TRUE)</f>
        <v>62.2</v>
      </c>
      <c r="I34" s="3" cm="1">
        <f t="array" ref="I34">_FV(B34,"Market cap",TRUE)/1000000</f>
        <v>337.16041374000002</v>
      </c>
      <c r="J34" s="14" cm="1">
        <f t="array" ref="J34">_FV(B34,"Volume")</f>
        <v>184999</v>
      </c>
      <c r="K34" s="14" cm="1">
        <f t="array" ref="K34">_FV(B34,"Volume average",TRUE)</f>
        <v>108482</v>
      </c>
      <c r="L34" s="38">
        <f t="shared" si="6"/>
        <v>7.6707622199999994</v>
      </c>
      <c r="P34" s="7">
        <f t="shared" si="8"/>
        <v>1.7053428218506297</v>
      </c>
      <c r="Q34" s="7">
        <f t="shared" si="1"/>
        <v>0.14255409418752674</v>
      </c>
      <c r="R34" s="7">
        <f t="shared" si="2"/>
        <v>0.13681672025723457</v>
      </c>
      <c r="S34" s="16">
        <f t="shared" si="7"/>
        <v>44929</v>
      </c>
      <c r="T34" cm="1" vm="2">
        <f t="array" aca="1" ref="T34:U34" ca="1">_xlfn.STOCKHISTORY(B34,S34,S34,0,0 )</f>
        <v>44929</v>
      </c>
      <c r="U34" s="17" vm="67">
        <f ca="1"/>
        <v>76.09</v>
      </c>
      <c r="V34" s="7">
        <f t="shared" ca="1" si="3"/>
        <v>-7.0705743198843596E-2</v>
      </c>
    </row>
    <row r="35" spans="1:22" x14ac:dyDescent="0.25">
      <c r="A35" t="s">
        <v>47</v>
      </c>
      <c r="B35" t="e" vm="68">
        <v>#VALUE!</v>
      </c>
      <c r="D35" t="str" cm="1">
        <f t="array" ref="D35">_FV(B35,"Ticker symbol",TRUE)</f>
        <v>EWH</v>
      </c>
      <c r="E35" cm="1">
        <f t="array" ref="E35">_FV(B35,"Price")</f>
        <v>20.45</v>
      </c>
      <c r="F35" s="1" cm="1">
        <f t="array" ref="F35">_FV(B35,"Change (%)",TRUE)</f>
        <v>-1.7298999999999998E-2</v>
      </c>
      <c r="G35" s="2" cm="1">
        <f t="array" ref="G35">_FV(B35,"52 week high",TRUE)</f>
        <v>22.65</v>
      </c>
      <c r="H35" s="2" cm="1">
        <f t="array" ref="H35">_FV(B35,"52 week low",TRUE)</f>
        <v>16.04</v>
      </c>
      <c r="I35" s="3" cm="1">
        <f t="array" ref="I35">_FV(B35,"Market cap",TRUE)/1000000</f>
        <v>794.13374653999995</v>
      </c>
      <c r="J35" s="14" cm="1">
        <f t="array" ref="J35">_FV(B35,"Volume")</f>
        <v>2571447</v>
      </c>
      <c r="K35" s="14" cm="1">
        <f t="array" ref="K35">_FV(B35,"Volume average",TRUE)</f>
        <v>2185709</v>
      </c>
      <c r="L35" s="38">
        <f t="shared" si="6"/>
        <v>44.697749049999999</v>
      </c>
      <c r="P35" s="7">
        <f t="shared" si="8"/>
        <v>1.1764818646947055</v>
      </c>
      <c r="Q35" s="7">
        <f t="shared" si="1"/>
        <v>0.10757946210268954</v>
      </c>
      <c r="R35" s="7">
        <f t="shared" si="2"/>
        <v>0.27493765586034913</v>
      </c>
      <c r="S35" s="16">
        <f t="shared" si="7"/>
        <v>44929</v>
      </c>
      <c r="T35" cm="1" vm="2">
        <f t="array" aca="1" ref="T35:U35" ca="1">_xlfn.STOCKHISTORY(B35,S35,S35,0,0 )</f>
        <v>44929</v>
      </c>
      <c r="U35" s="17" vm="69">
        <f ca="1"/>
        <v>21.52</v>
      </c>
      <c r="V35" s="7">
        <f t="shared" ca="1" si="3"/>
        <v>-4.9721189591078074E-2</v>
      </c>
    </row>
    <row r="36" spans="1:22" x14ac:dyDescent="0.25">
      <c r="A36" t="s">
        <v>48</v>
      </c>
      <c r="B36" t="e" vm="70">
        <v>#VALUE!</v>
      </c>
      <c r="D36" t="str" cm="1">
        <f t="array" ref="D36">_FV(B36,"Ticker symbol",TRUE)</f>
        <v>INDA</v>
      </c>
      <c r="E36" cm="1">
        <f t="array" ref="E36">_FV(B36,"Price")</f>
        <v>41.06</v>
      </c>
      <c r="F36" s="1" cm="1">
        <f t="array" ref="F36">_FV(B36,"Change (%)",TRUE)</f>
        <v>-1.459E-3</v>
      </c>
      <c r="G36" s="2" cm="1">
        <f t="array" ref="G36">_FV(B36,"52 week high",TRUE)</f>
        <v>44.48</v>
      </c>
      <c r="H36" s="2" cm="1">
        <f t="array" ref="H36">_FV(B36,"52 week low",TRUE)</f>
        <v>37.765000000000001</v>
      </c>
      <c r="I36" s="3" cm="1">
        <f t="array" ref="I36">_FV(B36,"Market cap",TRUE)/1000000</f>
        <v>4713.1432028299996</v>
      </c>
      <c r="J36" s="14" cm="1">
        <f t="array" ref="J36">_FV(B36,"Volume")</f>
        <v>3015827</v>
      </c>
      <c r="K36" s="14" cm="1">
        <f t="array" ref="K36">_FV(B36,"Volume average",TRUE)</f>
        <v>1535005</v>
      </c>
      <c r="L36" s="38">
        <f t="shared" si="6"/>
        <v>63.027305300000002</v>
      </c>
      <c r="P36" s="7">
        <f t="shared" si="8"/>
        <v>1.9647017436425289</v>
      </c>
      <c r="Q36" s="7">
        <f t="shared" si="1"/>
        <v>8.3292742328299862E-2</v>
      </c>
      <c r="R36" s="7">
        <f t="shared" si="2"/>
        <v>8.7250099298292083E-2</v>
      </c>
      <c r="S36" s="16">
        <f t="shared" si="7"/>
        <v>44929</v>
      </c>
      <c r="T36" cm="1" vm="2">
        <f t="array" aca="1" ref="T36:U36" ca="1">_xlfn.STOCKHISTORY(B36,S36,S36,0,0 )</f>
        <v>44929</v>
      </c>
      <c r="U36" s="17" vm="71">
        <f ca="1"/>
        <v>41.9</v>
      </c>
      <c r="V36" s="7">
        <f t="shared" ca="1" si="3"/>
        <v>-2.0047732696897302E-2</v>
      </c>
    </row>
    <row r="37" spans="1:22" x14ac:dyDescent="0.25">
      <c r="A37" t="s">
        <v>49</v>
      </c>
      <c r="B37" t="e" vm="72">
        <v>#VALUE!</v>
      </c>
      <c r="D37" t="str" cm="1">
        <f t="array" ref="D37">_FV(B37,"Ticker symbol",TRUE)</f>
        <v>UAE</v>
      </c>
      <c r="E37" cm="1">
        <f t="array" ref="E37">_FV(B37,"Price")</f>
        <v>15.05</v>
      </c>
      <c r="F37" s="1" cm="1">
        <f t="array" ref="F37">_FV(B37,"Change (%)",TRUE)</f>
        <v>-9.868E-3</v>
      </c>
      <c r="G37" s="2" cm="1">
        <f t="array" ref="G37">_FV(B37,"52 week high",TRUE)</f>
        <v>18.95</v>
      </c>
      <c r="H37" s="2" cm="1">
        <f t="array" ref="H37">_FV(B37,"52 week low",TRUE)</f>
        <v>13.54</v>
      </c>
      <c r="I37" s="3" cm="1">
        <f t="array" ref="I37">_FV(B37,"Market cap",TRUE)/1000000</f>
        <v>37.97059007</v>
      </c>
      <c r="J37" s="14" cm="1">
        <f t="array" ref="J37">_FV(B37,"Volume")</f>
        <v>10256</v>
      </c>
      <c r="K37" s="14" cm="1">
        <f t="array" ref="K37">_FV(B37,"Volume average",TRUE)</f>
        <v>30188</v>
      </c>
      <c r="L37" s="38">
        <f t="shared" si="6"/>
        <v>0.45432940000000005</v>
      </c>
      <c r="P37" s="7">
        <f t="shared" si="8"/>
        <v>0.3397376440969922</v>
      </c>
      <c r="Q37" s="7">
        <f t="shared" si="1"/>
        <v>0.25913621262458464</v>
      </c>
      <c r="R37" s="7">
        <f t="shared" si="2"/>
        <v>0.11152141802067961</v>
      </c>
      <c r="S37" s="16">
        <f t="shared" si="7"/>
        <v>44929</v>
      </c>
      <c r="T37" cm="1" vm="2">
        <f t="array" aca="1" ref="T37:U37" ca="1">_xlfn.STOCKHISTORY(B37,S37,S37,0,0 )</f>
        <v>44929</v>
      </c>
      <c r="U37" s="17" vm="73">
        <f ca="1"/>
        <v>15.09</v>
      </c>
      <c r="V37" s="7">
        <f t="shared" ca="1" si="3"/>
        <v>-2.6507620941019772E-3</v>
      </c>
    </row>
    <row r="38" spans="1:22" x14ac:dyDescent="0.25">
      <c r="A38" t="s">
        <v>50</v>
      </c>
      <c r="B38" t="e" vm="74">
        <v>#VALUE!</v>
      </c>
      <c r="D38" t="str" cm="1">
        <f t="array" ref="D38">_FV(B38,"Ticker symbol",TRUE)</f>
        <v>EGPT</v>
      </c>
      <c r="E38" cm="1">
        <f t="array" ref="E38">_FV(B38,"Price")</f>
        <v>18.79</v>
      </c>
      <c r="F38" s="1" cm="1">
        <f t="array" ref="F38">_FV(B38,"Change (%)",TRUE)</f>
        <v>-1.4166000000000002E-2</v>
      </c>
      <c r="G38" s="2" cm="1">
        <f t="array" ref="G38">_FV(B38,"52 week high",TRUE)</f>
        <v>21.7</v>
      </c>
      <c r="H38" s="2" cm="1">
        <f t="array" ref="H38">_FV(B38,"52 week low",TRUE)</f>
        <v>15.73</v>
      </c>
      <c r="I38" s="3" cm="1">
        <f t="array" ref="I38">_FV(B38,"Market cap",TRUE)/1000000</f>
        <v>16.670260079999998</v>
      </c>
      <c r="J38" s="14" cm="1">
        <f t="array" ref="J38">_FV(B38,"Volume")</f>
        <v>3840</v>
      </c>
      <c r="K38" s="14" cm="1">
        <f t="array" ref="K38">_FV(B38,"Volume average",TRUE)</f>
        <v>16916</v>
      </c>
      <c r="L38" s="38">
        <f t="shared" si="6"/>
        <v>0.31785163999999999</v>
      </c>
      <c r="P38" s="7">
        <f t="shared" si="8"/>
        <v>0.22700401986285174</v>
      </c>
      <c r="Q38" s="7">
        <f t="shared" si="1"/>
        <v>0.1548696114954764</v>
      </c>
      <c r="R38" s="7">
        <f t="shared" si="2"/>
        <v>0.19453273998728537</v>
      </c>
      <c r="S38" s="16">
        <f t="shared" si="7"/>
        <v>44929</v>
      </c>
      <c r="T38" cm="1" vm="2">
        <f t="array" aca="1" ref="T38:U38" ca="1">_xlfn.STOCKHISTORY(B38,S38,S38,0,0 )</f>
        <v>44929</v>
      </c>
      <c r="U38" s="17" vm="75">
        <f ca="1"/>
        <v>20.8</v>
      </c>
      <c r="V38" s="7">
        <f t="shared" ca="1" si="3"/>
        <v>-9.6634615384615485E-2</v>
      </c>
    </row>
    <row r="39" spans="1:22" x14ac:dyDescent="0.25">
      <c r="A39" t="s">
        <v>51</v>
      </c>
      <c r="B39" t="e" vm="76">
        <v>#VALUE!</v>
      </c>
      <c r="D39" t="str" cm="1">
        <f t="array" ref="D39">_FV(B39,"Ticker symbol",TRUE)</f>
        <v>PAK</v>
      </c>
      <c r="E39" cm="1">
        <f t="array" ref="E39">_FV(B39,"Price")</f>
        <v>13.1493</v>
      </c>
      <c r="F39" s="1" cm="1">
        <f t="array" ref="F39">_FV(B39,"Change (%)",TRUE)</f>
        <v>2.6150000000000001E-3</v>
      </c>
      <c r="G39" s="2" cm="1">
        <f t="array" ref="G39">_FV(B39,"52 week high",TRUE)</f>
        <v>22.62</v>
      </c>
      <c r="H39" s="2" cm="1">
        <f t="array" ref="H39">_FV(B39,"52 week low",TRUE)</f>
        <v>12.3</v>
      </c>
      <c r="I39" s="3" cm="1">
        <f t="array" ref="I39">_FV(B39,"Market cap",TRUE)/1000000</f>
        <v>16.342199999999998</v>
      </c>
      <c r="J39" s="14" cm="1">
        <f t="array" ref="J39">_FV(B39,"Volume")</f>
        <v>19949</v>
      </c>
      <c r="K39" s="14" cm="1">
        <f t="array" ref="K39">_FV(B39,"Volume average",TRUE)</f>
        <v>9669</v>
      </c>
      <c r="L39" s="38">
        <f t="shared" si="6"/>
        <v>0.1271405817</v>
      </c>
      <c r="P39" s="7">
        <f t="shared" si="8"/>
        <v>2.0631916433964217</v>
      </c>
      <c r="Q39" s="7">
        <f t="shared" si="1"/>
        <v>0.7202436631607767</v>
      </c>
      <c r="R39" s="7">
        <f t="shared" si="2"/>
        <v>6.9048780487804828E-2</v>
      </c>
      <c r="S39" s="16">
        <f t="shared" si="7"/>
        <v>44929</v>
      </c>
      <c r="T39" cm="1" vm="2">
        <f t="array" aca="1" ref="T39:U39" ca="1">_xlfn.STOCKHISTORY(B39,S39,S39,0,0 )</f>
        <v>44929</v>
      </c>
      <c r="U39" s="17" vm="77">
        <f ca="1"/>
        <v>14.87</v>
      </c>
      <c r="V39" s="7">
        <f t="shared" ca="1" si="3"/>
        <v>-0.11571620712844644</v>
      </c>
    </row>
    <row r="40" spans="1:22" x14ac:dyDescent="0.25">
      <c r="A40" t="s">
        <v>52</v>
      </c>
      <c r="B40" t="e" vm="78">
        <v>#VALUE!</v>
      </c>
      <c r="D40" t="str" cm="1">
        <f t="array" ref="D40">_FV(B40,"Ticker symbol",TRUE)</f>
        <v>TUR</v>
      </c>
      <c r="E40" cm="1">
        <f t="array" ref="E40">_FV(B40,"Price")</f>
        <v>30.26</v>
      </c>
      <c r="F40" s="1" cm="1">
        <f t="array" ref="F40">_FV(B40,"Change (%)",TRUE)</f>
        <v>-1.9125E-2</v>
      </c>
      <c r="G40" s="2" cm="1">
        <f t="array" ref="G40">_FV(B40,"52 week high",TRUE)</f>
        <v>38.1738</v>
      </c>
      <c r="H40" s="2" cm="1">
        <f t="array" ref="H40">_FV(B40,"52 week low",TRUE)</f>
        <v>17.77</v>
      </c>
      <c r="I40" s="3" cm="1">
        <f t="array" ref="I40">_FV(B40,"Market cap",TRUE)/1000000</f>
        <v>258.93004185000001</v>
      </c>
      <c r="J40" s="14" cm="1">
        <f t="array" ref="J40">_FV(B40,"Volume")</f>
        <v>501619</v>
      </c>
      <c r="K40" s="14" cm="1">
        <f t="array" ref="K40">_FV(B40,"Volume average",TRUE)</f>
        <v>306310</v>
      </c>
      <c r="L40" s="38">
        <f t="shared" si="6"/>
        <v>9.2689405999999988</v>
      </c>
      <c r="P40" s="7">
        <f t="shared" si="8"/>
        <v>1.6376187522444583</v>
      </c>
      <c r="Q40" s="7">
        <f t="shared" si="1"/>
        <v>0.26152676801057484</v>
      </c>
      <c r="R40" s="7">
        <f t="shared" si="2"/>
        <v>0.70287000562746216</v>
      </c>
      <c r="S40" s="16">
        <f t="shared" si="7"/>
        <v>44929</v>
      </c>
      <c r="T40" cm="1" vm="2">
        <f t="array" aca="1" ref="T40:U40" ca="1">_xlfn.STOCKHISTORY(B40,S40,S40,0,0 )</f>
        <v>44929</v>
      </c>
      <c r="U40" s="17" vm="79">
        <f ca="1"/>
        <v>37.76</v>
      </c>
      <c r="V40" s="7">
        <f t="shared" ca="1" si="3"/>
        <v>-0.19862288135593209</v>
      </c>
    </row>
  </sheetData>
  <phoneticPr fontId="1" type="noConversion"/>
  <conditionalFormatting sqref="F1:F1048576">
    <cfRule type="colorScale" priority="53">
      <colorScale>
        <cfvo type="min"/>
        <cfvo type="percentile" val="50"/>
        <cfvo type="max"/>
        <color rgb="FF63BE7B"/>
        <color rgb="FFFFEB84"/>
        <color rgb="FFF8696B"/>
      </colorScale>
    </cfRule>
  </conditionalFormatting>
  <conditionalFormatting sqref="F2:F40">
    <cfRule type="colorScale" priority="15">
      <colorScale>
        <cfvo type="min"/>
        <cfvo type="percentile" val="50"/>
        <cfvo type="max"/>
        <color rgb="FFF8696B"/>
        <color rgb="FFFFEB84"/>
        <color rgb="FF63BE7B"/>
      </colorScale>
    </cfRule>
  </conditionalFormatting>
  <conditionalFormatting sqref="I41:I1048576 I1">
    <cfRule type="colorScale" priority="18">
      <colorScale>
        <cfvo type="min"/>
        <cfvo type="percentile" val="50"/>
        <cfvo type="max"/>
        <color rgb="FF63BE7B"/>
        <color rgb="FFFFEB84"/>
        <color rgb="FFF8696B"/>
      </colorScale>
    </cfRule>
  </conditionalFormatting>
  <conditionalFormatting sqref="L1:O1 L16:O1048576 L6:O14 L2:L5 N2:O5">
    <cfRule type="colorScale" priority="16">
      <colorScale>
        <cfvo type="min"/>
        <cfvo type="percentile" val="50"/>
        <cfvo type="max"/>
        <color rgb="FF63BE7B"/>
        <color rgb="FFFFEB84"/>
        <color rgb="FFF8696B"/>
      </colorScale>
    </cfRule>
  </conditionalFormatting>
  <conditionalFormatting sqref="L6:O14 L16:O40 L2:L5 N2:O5">
    <cfRule type="colorScale" priority="17">
      <colorScale>
        <cfvo type="min"/>
        <cfvo type="percentile" val="50"/>
        <cfvo type="max"/>
        <color rgb="FFF8696B"/>
        <color rgb="FFFFEB84"/>
        <color rgb="FF63BE7B"/>
      </colorScale>
    </cfRule>
  </conditionalFormatting>
  <conditionalFormatting sqref="P41:P1048576 P1">
    <cfRule type="colorScale" priority="61">
      <colorScale>
        <cfvo type="min"/>
        <cfvo type="percentile" val="50"/>
        <cfvo type="max"/>
        <color rgb="FF63BE7B"/>
        <color rgb="FFFFEB84"/>
        <color rgb="FFF8696B"/>
      </colorScale>
    </cfRule>
  </conditionalFormatting>
  <conditionalFormatting sqref="Q41:Q1048576 Q1">
    <cfRule type="colorScale" priority="65">
      <colorScale>
        <cfvo type="min"/>
        <cfvo type="percentile" val="50"/>
        <cfvo type="max"/>
        <color rgb="FF63BE7B"/>
        <color rgb="FFFFEB84"/>
        <color rgb="FFF8696B"/>
      </colorScale>
    </cfRule>
  </conditionalFormatting>
  <conditionalFormatting sqref="R41:T1048576 R1">
    <cfRule type="colorScale" priority="91">
      <colorScale>
        <cfvo type="min"/>
        <cfvo type="percentile" val="50"/>
        <cfvo type="max"/>
        <color rgb="FF63BE7B"/>
        <color rgb="FFFFEB84"/>
        <color rgb="FFF8696B"/>
      </colorScale>
    </cfRule>
  </conditionalFormatting>
  <conditionalFormatting sqref="V41:V1048576 V1">
    <cfRule type="colorScale" priority="20">
      <colorScale>
        <cfvo type="min"/>
        <cfvo type="percentile" val="50"/>
        <cfvo type="max"/>
        <color rgb="FF63BE7B"/>
        <color rgb="FFFFEB84"/>
        <color rgb="FFF8696B"/>
      </colorScale>
    </cfRule>
  </conditionalFormatting>
  <conditionalFormatting sqref="Y1:Y11 Y13:Y1048576">
    <cfRule type="colorScale" priority="73">
      <colorScale>
        <cfvo type="min"/>
        <cfvo type="percentile" val="50"/>
        <cfvo type="max"/>
        <color rgb="FF63BE7B"/>
        <color rgb="FFFFEB84"/>
        <color rgb="FFF8696B"/>
      </colorScale>
    </cfRule>
  </conditionalFormatting>
  <conditionalFormatting sqref="Y2:Y11">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AA1:AA11 AA13:AA1048576">
    <cfRule type="colorScale" priority="78">
      <colorScale>
        <cfvo type="min"/>
        <cfvo type="percentile" val="50"/>
        <cfvo type="max"/>
        <color rgb="FF63BE7B"/>
        <color rgb="FFFFEB84"/>
        <color rgb="FFF8696B"/>
      </colorScale>
    </cfRule>
  </conditionalFormatting>
  <conditionalFormatting sqref="AA2:AA11">
    <cfRule type="colorScale" priority="81">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B1:AB11 AB13:AB1048576">
    <cfRule type="colorScale" priority="83">
      <colorScale>
        <cfvo type="min"/>
        <cfvo type="percentile" val="50"/>
        <cfvo type="max"/>
        <color rgb="FF63BE7B"/>
        <color rgb="FFFFEB84"/>
        <color rgb="FFF8696B"/>
      </colorScale>
    </cfRule>
  </conditionalFormatting>
  <conditionalFormatting sqref="AB2:AB11">
    <cfRule type="colorScale" priority="86">
      <colorScale>
        <cfvo type="min"/>
        <cfvo type="percentile" val="50"/>
        <cfvo type="max"/>
        <color rgb="FFF8696B"/>
        <color rgb="FFFFEB84"/>
        <color rgb="FF63BE7B"/>
      </colorScale>
    </cfRule>
  </conditionalFormatting>
  <conditionalFormatting sqref="V2:V40">
    <cfRule type="colorScale" priority="14">
      <colorScale>
        <cfvo type="min"/>
        <cfvo type="percentile" val="50"/>
        <cfvo type="max"/>
        <color rgb="FF63BE7B"/>
        <color rgb="FFFFEB84"/>
        <color rgb="FFF8696B"/>
      </colorScale>
    </cfRule>
  </conditionalFormatting>
  <conditionalFormatting sqref="V2:V40">
    <cfRule type="colorScale" priority="13">
      <colorScale>
        <cfvo type="min"/>
        <cfvo type="percentile" val="50"/>
        <cfvo type="max"/>
        <color rgb="FFF8696B"/>
        <color rgb="FFFFEB84"/>
        <color rgb="FF63BE7B"/>
      </colorScale>
    </cfRule>
  </conditionalFormatting>
  <conditionalFormatting sqref="R2:R40">
    <cfRule type="colorScale" priority="12">
      <colorScale>
        <cfvo type="min"/>
        <cfvo type="percentile" val="50"/>
        <cfvo type="max"/>
        <color rgb="FF63BE7B"/>
        <color rgb="FFFFEB84"/>
        <color rgb="FFF8696B"/>
      </colorScale>
    </cfRule>
  </conditionalFormatting>
  <conditionalFormatting sqref="R2:R40">
    <cfRule type="colorScale" priority="11">
      <colorScale>
        <cfvo type="min"/>
        <cfvo type="percentile" val="50"/>
        <cfvo type="max"/>
        <color rgb="FFF8696B"/>
        <color rgb="FFFFEB84"/>
        <color rgb="FF63BE7B"/>
      </colorScale>
    </cfRule>
  </conditionalFormatting>
  <conditionalFormatting sqref="Q2:Q40">
    <cfRule type="colorScale" priority="10">
      <colorScale>
        <cfvo type="min"/>
        <cfvo type="percentile" val="50"/>
        <cfvo type="max"/>
        <color rgb="FF63BE7B"/>
        <color rgb="FFFFEB84"/>
        <color rgb="FFF8696B"/>
      </colorScale>
    </cfRule>
  </conditionalFormatting>
  <conditionalFormatting sqref="Q2:Q40">
    <cfRule type="colorScale" priority="9">
      <colorScale>
        <cfvo type="min"/>
        <cfvo type="percentile" val="50"/>
        <cfvo type="max"/>
        <color rgb="FFF8696B"/>
        <color rgb="FFFFEB84"/>
        <color rgb="FF63BE7B"/>
      </colorScale>
    </cfRule>
  </conditionalFormatting>
  <conditionalFormatting sqref="P2:P40">
    <cfRule type="colorScale" priority="8">
      <colorScale>
        <cfvo type="min"/>
        <cfvo type="percentile" val="50"/>
        <cfvo type="max"/>
        <color rgb="FF63BE7B"/>
        <color rgb="FFFFEB84"/>
        <color rgb="FFF8696B"/>
      </colorScale>
    </cfRule>
  </conditionalFormatting>
  <conditionalFormatting sqref="P2:P40">
    <cfRule type="colorScale" priority="7">
      <colorScale>
        <cfvo type="min"/>
        <cfvo type="percentile" val="50"/>
        <cfvo type="max"/>
        <color rgb="FFF8696B"/>
        <color rgb="FFFFEB84"/>
        <color rgb="FF63BE7B"/>
      </colorScale>
    </cfRule>
  </conditionalFormatting>
  <conditionalFormatting sqref="L2:L14 L16:L31">
    <cfRule type="colorScale" priority="6">
      <colorScale>
        <cfvo type="min"/>
        <cfvo type="percentile" val="50"/>
        <cfvo type="max"/>
        <color rgb="FFF8696B"/>
        <color rgb="FFFFEB84"/>
        <color rgb="FF63BE7B"/>
      </colorScale>
    </cfRule>
  </conditionalFormatting>
  <conditionalFormatting sqref="L2:L14 L16:L40">
    <cfRule type="colorScale" priority="5">
      <colorScale>
        <cfvo type="min"/>
        <cfvo type="percentile" val="50"/>
        <cfvo type="max"/>
        <color rgb="FFF8696B"/>
        <color rgb="FFFFEB84"/>
        <color rgb="FF63BE7B"/>
      </colorScale>
    </cfRule>
  </conditionalFormatting>
  <conditionalFormatting sqref="I16:I40 I2:I14">
    <cfRule type="colorScale" priority="3">
      <colorScale>
        <cfvo type="min"/>
        <cfvo type="percentile" val="50"/>
        <cfvo type="max"/>
        <color rgb="FF63BE7B"/>
        <color rgb="FFFFEB84"/>
        <color rgb="FFF8696B"/>
      </colorScale>
    </cfRule>
  </conditionalFormatting>
  <conditionalFormatting sqref="I16:I40 I2:I14">
    <cfRule type="colorScale" priority="4">
      <colorScale>
        <cfvo type="min"/>
        <cfvo type="percentile" val="50"/>
        <cfvo type="max"/>
        <color rgb="FFF8696B"/>
        <color rgb="FFFFEB84"/>
        <color rgb="FF63BE7B"/>
      </colorScale>
    </cfRule>
  </conditionalFormatting>
  <conditionalFormatting sqref="I2:I14 I16:I31">
    <cfRule type="colorScale" priority="2">
      <colorScale>
        <cfvo type="min"/>
        <cfvo type="percentile" val="50"/>
        <cfvo type="max"/>
        <color rgb="FFF8696B"/>
        <color rgb="FFFFEB84"/>
        <color rgb="FF63BE7B"/>
      </colorScale>
    </cfRule>
  </conditionalFormatting>
  <conditionalFormatting sqref="I2:I14 I16:I40">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0191-C266-4CA8-BA6A-AB525C025D81}">
  <dimension ref="A1:O26"/>
  <sheetViews>
    <sheetView workbookViewId="0">
      <selection activeCell="I21" sqref="I21"/>
    </sheetView>
  </sheetViews>
  <sheetFormatPr defaultRowHeight="16.5" x14ac:dyDescent="0.25"/>
  <cols>
    <col min="2" max="2" width="14.375" bestFit="1" customWidth="1"/>
    <col min="3" max="3" width="10.625" style="18" bestFit="1" customWidth="1"/>
    <col min="4" max="4" width="7.5" style="1" hidden="1" customWidth="1"/>
    <col min="5" max="5" width="7.5" style="1" customWidth="1"/>
    <col min="6" max="7" width="11.375" style="18" bestFit="1" customWidth="1"/>
    <col min="8" max="9" width="8.25" style="7" customWidth="1"/>
    <col min="10" max="10" width="9.875" style="16" hidden="1" customWidth="1"/>
    <col min="11" max="11" width="12.875" style="17" hidden="1" customWidth="1"/>
    <col min="12" max="12" width="11.375" style="18" bestFit="1" customWidth="1"/>
    <col min="13" max="14" width="9.875" hidden="1" customWidth="1"/>
    <col min="15" max="15" width="9.875" customWidth="1"/>
  </cols>
  <sheetData>
    <row r="1" spans="1:15" x14ac:dyDescent="0.25">
      <c r="C1" s="18" t="s">
        <v>60</v>
      </c>
      <c r="D1" s="1" t="s">
        <v>1</v>
      </c>
      <c r="E1" s="1" t="s">
        <v>1</v>
      </c>
      <c r="F1" s="18" t="s">
        <v>4</v>
      </c>
      <c r="G1" s="18" t="s">
        <v>5</v>
      </c>
      <c r="H1" s="7" t="s">
        <v>3</v>
      </c>
      <c r="I1" s="7" t="s">
        <v>6</v>
      </c>
      <c r="J1" s="16">
        <v>44928</v>
      </c>
      <c r="L1" s="18" t="s">
        <v>61</v>
      </c>
      <c r="N1" t="s">
        <v>13</v>
      </c>
      <c r="O1" t="s">
        <v>13</v>
      </c>
    </row>
    <row r="2" spans="1:15" x14ac:dyDescent="0.25">
      <c r="A2" t="s">
        <v>62</v>
      </c>
      <c r="B2" t="e" vm="80">
        <v>#VALUE!</v>
      </c>
      <c r="C2" s="18" cm="1">
        <f t="array" ref="C2">_FV(B2,"Price")</f>
        <v>1.1001000000000001</v>
      </c>
      <c r="D2" s="1" cm="1">
        <f t="array" ref="D2">_FV(B2,"Change (%)",TRUE)</f>
        <v>1.8180000000000003E-4</v>
      </c>
      <c r="E2" s="1">
        <f t="shared" ref="E2:E7" si="0">D2</f>
        <v>1.8180000000000003E-4</v>
      </c>
      <c r="F2" s="18" cm="1">
        <f t="array" ref="F2">_FV(B2,"52 week high",TRUE)</f>
        <v>1.1094999999999999</v>
      </c>
      <c r="G2" s="18" cm="1">
        <f t="array" ref="G2">_FV(B2,"52 week low",TRUE)</f>
        <v>0.95340000000000003</v>
      </c>
      <c r="H2" s="7">
        <f t="shared" ref="H2:H7" si="1">F2/C2-1</f>
        <v>8.5446777565674203E-3</v>
      </c>
      <c r="I2" s="7">
        <f t="shared" ref="I2:I7" si="2">C2/G2-1</f>
        <v>0.15387035871617383</v>
      </c>
      <c r="J2" s="16">
        <f>$J$1</f>
        <v>44928</v>
      </c>
      <c r="K2" s="16" cm="1" vm="81">
        <f t="array" aca="1" ref="K2:L2" ca="1">_xlfn.STOCKHISTORY(B2,J2,J2,0,0 )</f>
        <v>44928</v>
      </c>
      <c r="L2" s="18" vm="82">
        <f ca="1"/>
        <v>1.0662</v>
      </c>
      <c r="M2" s="15"/>
      <c r="N2" s="1">
        <f t="shared" ref="N2:N23" ca="1" si="3">C2/L2-1</f>
        <v>3.1795160382667387E-2</v>
      </c>
      <c r="O2" s="7">
        <f t="shared" ref="O2:O6" ca="1" si="4">N2</f>
        <v>3.1795160382667387E-2</v>
      </c>
    </row>
    <row r="3" spans="1:15" x14ac:dyDescent="0.25">
      <c r="A3" t="s">
        <v>81</v>
      </c>
      <c r="B3" t="e" vm="83">
        <v>#VALUE!</v>
      </c>
      <c r="C3" s="18" cm="1">
        <f t="array" ref="C3">_FV(B3,"Price")</f>
        <v>0.73380000000000001</v>
      </c>
      <c r="D3" s="1" cm="1">
        <f t="array" ref="D3">_FV(B3,"Change (%)",TRUE)</f>
        <v>0</v>
      </c>
      <c r="E3" s="1">
        <f t="shared" si="0"/>
        <v>0</v>
      </c>
      <c r="F3" s="17" cm="1">
        <f t="array" ref="F3">_FV(B3,"52 week high",TRUE)</f>
        <v>0.79879999999999995</v>
      </c>
      <c r="G3" s="17" cm="1">
        <f t="array" ref="G3">_FV(B3,"52 week low",TRUE)</f>
        <v>0.71530000000000005</v>
      </c>
      <c r="H3" s="7">
        <f t="shared" si="1"/>
        <v>8.8579994548923402E-2</v>
      </c>
      <c r="I3" s="7">
        <f t="shared" si="2"/>
        <v>2.5863274150705884E-2</v>
      </c>
      <c r="J3" s="16">
        <f t="shared" ref="J3:J23" si="5">$J$1</f>
        <v>44928</v>
      </c>
      <c r="K3" s="16" cm="1" vm="81">
        <f t="array" aca="1" ref="K3:L3" ca="1">_xlfn.STOCKHISTORY(B3,J3,J3,0,0 )</f>
        <v>44928</v>
      </c>
      <c r="L3" s="18" vm="84">
        <f ca="1"/>
        <v>0.73660000000000003</v>
      </c>
      <c r="M3" s="15"/>
      <c r="N3" s="1">
        <f t="shared" ca="1" si="3"/>
        <v>-3.8012489818083361E-3</v>
      </c>
      <c r="O3" s="7">
        <f t="shared" ca="1" si="4"/>
        <v>-3.8012489818083361E-3</v>
      </c>
    </row>
    <row r="4" spans="1:15" x14ac:dyDescent="0.25">
      <c r="A4" t="s">
        <v>82</v>
      </c>
      <c r="B4" t="e" vm="85">
        <v>#VALUE!</v>
      </c>
      <c r="C4" s="18" cm="1">
        <f t="array" ref="C4">_FV(B4,"Price")</f>
        <v>0.66620000000000001</v>
      </c>
      <c r="D4" s="1" cm="1">
        <f t="array" ref="D4">_FV(B4,"Change (%)",TRUE)</f>
        <v>1.5010000000000002E-4</v>
      </c>
      <c r="E4" s="1">
        <f t="shared" si="0"/>
        <v>1.5010000000000002E-4</v>
      </c>
      <c r="F4" s="18" cm="1">
        <f t="array" ref="F4">_FV(B4,"52 week high",TRUE)</f>
        <v>0.72819999999999996</v>
      </c>
      <c r="G4" s="18" cm="1">
        <f t="array" ref="G4">_FV(B4,"52 week low",TRUE)</f>
        <v>0.6169</v>
      </c>
      <c r="H4" s="7">
        <f t="shared" si="1"/>
        <v>9.3065145601921362E-2</v>
      </c>
      <c r="I4" s="7">
        <f t="shared" si="2"/>
        <v>7.9915707570108685E-2</v>
      </c>
      <c r="J4" s="16">
        <f t="shared" si="5"/>
        <v>44928</v>
      </c>
      <c r="K4" s="16" cm="1" vm="81">
        <f t="array" aca="1" ref="K4:L4" ca="1">_xlfn.STOCKHISTORY(B4,J4,J4,0,0 )</f>
        <v>44928</v>
      </c>
      <c r="L4" s="18" vm="86">
        <f ca="1"/>
        <v>0.68020000000000003</v>
      </c>
      <c r="M4" s="15"/>
      <c r="N4" s="1">
        <f t="shared" ca="1" si="3"/>
        <v>-2.058218171126136E-2</v>
      </c>
      <c r="O4" s="7">
        <f t="shared" ca="1" si="4"/>
        <v>-2.058218171126136E-2</v>
      </c>
    </row>
    <row r="5" spans="1:15" x14ac:dyDescent="0.25">
      <c r="A5" t="s">
        <v>83</v>
      </c>
      <c r="B5" t="e" vm="87">
        <v>#VALUE!</v>
      </c>
      <c r="C5" s="18" cm="1">
        <f t="array" ref="C5">_FV(B5,"Price")</f>
        <v>0.62060000000000004</v>
      </c>
      <c r="D5" s="1" cm="1">
        <f t="array" ref="D5">_FV(B5,"Change (%)",TRUE)</f>
        <v>-1.6109999999999999E-4</v>
      </c>
      <c r="E5" s="1">
        <f t="shared" si="0"/>
        <v>-1.6109999999999999E-4</v>
      </c>
      <c r="F5" s="17" cm="1">
        <f t="array" ref="F5">_FV(B5,"52 week high",TRUE)</f>
        <v>0.65910000000000002</v>
      </c>
      <c r="G5" s="17" cm="1">
        <f t="array" ref="G5">_FV(B5,"52 week low",TRUE)</f>
        <v>0.55100000000000005</v>
      </c>
      <c r="H5" s="7">
        <f t="shared" si="1"/>
        <v>6.203673864002579E-2</v>
      </c>
      <c r="I5" s="7">
        <f t="shared" si="2"/>
        <v>0.12631578947368416</v>
      </c>
      <c r="J5" s="16">
        <f t="shared" si="5"/>
        <v>44928</v>
      </c>
      <c r="K5" s="16" cm="1" vm="81">
        <f t="array" aca="1" ref="K5:L5" ca="1">_xlfn.STOCKHISTORY(B5,J5,J5,0,0 )</f>
        <v>44928</v>
      </c>
      <c r="L5" s="18" vm="88">
        <f ca="1"/>
        <v>0.63139999999999996</v>
      </c>
      <c r="M5" s="15"/>
      <c r="N5" s="1">
        <f t="shared" ca="1" si="3"/>
        <v>-1.7104846373138916E-2</v>
      </c>
      <c r="O5" s="7">
        <f t="shared" ca="1" si="4"/>
        <v>-1.7104846373138916E-2</v>
      </c>
    </row>
    <row r="6" spans="1:15" x14ac:dyDescent="0.25">
      <c r="A6" t="s">
        <v>64</v>
      </c>
      <c r="B6" t="e" vm="89">
        <v>#VALUE!</v>
      </c>
      <c r="C6" s="18" cm="1">
        <f t="array" ref="C6">_FV(B6,"Price")</f>
        <v>1.1195999999999999</v>
      </c>
      <c r="D6" s="1" cm="1">
        <f t="array" ref="D6">_FV(B6,"Change (%)",TRUE)</f>
        <v>2.6800000000000001E-4</v>
      </c>
      <c r="E6" s="1">
        <f t="shared" si="0"/>
        <v>2.6800000000000001E-4</v>
      </c>
      <c r="F6" s="18" cm="1">
        <f t="array" ref="F6">_FV(B6,"52 week high",TRUE)</f>
        <v>1.1295999999999999</v>
      </c>
      <c r="G6" s="18" cm="1">
        <f t="array" ref="G6">_FV(B6,"52 week low",TRUE)</f>
        <v>0.98499999999999999</v>
      </c>
      <c r="H6" s="7">
        <f t="shared" si="1"/>
        <v>8.9317613433368415E-3</v>
      </c>
      <c r="I6" s="7">
        <f t="shared" si="2"/>
        <v>0.13664974619289327</v>
      </c>
      <c r="J6" s="16">
        <f t="shared" si="5"/>
        <v>44928</v>
      </c>
      <c r="K6" s="16" cm="1" vm="81">
        <f t="array" aca="1" ref="K6:L6" ca="1">_xlfn.STOCKHISTORY(B6,J6,J6,0,0 )</f>
        <v>44928</v>
      </c>
      <c r="L6" s="18" vm="90">
        <f ca="1"/>
        <v>1.0806</v>
      </c>
      <c r="M6" s="15"/>
      <c r="N6" s="1">
        <f t="shared" ca="1" si="3"/>
        <v>3.6091060521932228E-2</v>
      </c>
      <c r="O6" s="7">
        <f t="shared" ca="1" si="4"/>
        <v>3.6091060521932228E-2</v>
      </c>
    </row>
    <row r="7" spans="1:15" x14ac:dyDescent="0.25">
      <c r="A7" s="5" t="s">
        <v>63</v>
      </c>
      <c r="B7" s="5" t="e" vm="91">
        <v>#VALUE!</v>
      </c>
      <c r="C7" s="22" cm="1">
        <f t="array" ref="C7">_FV(B7,"Price")</f>
        <v>1.2464999999999999</v>
      </c>
      <c r="D7" s="23" cm="1">
        <f t="array" ref="D7">_FV(B7,"Change (%)",TRUE)</f>
        <v>8.0230000000000009E-5</v>
      </c>
      <c r="E7" s="23">
        <f t="shared" si="0"/>
        <v>8.0230000000000009E-5</v>
      </c>
      <c r="F7" s="24" cm="1">
        <f t="array" ref="F7">_FV(B7,"52 week high",TRUE)</f>
        <v>1.2665999999999999</v>
      </c>
      <c r="G7" s="24" cm="1">
        <f t="array" ref="G7">_FV(B7,"52 week low",TRUE)</f>
        <v>1.0382</v>
      </c>
      <c r="H7" s="8">
        <f t="shared" si="1"/>
        <v>1.6125150421179235E-2</v>
      </c>
      <c r="I7" s="8">
        <f t="shared" si="2"/>
        <v>0.20063571566172222</v>
      </c>
      <c r="J7" s="16">
        <f t="shared" si="5"/>
        <v>44928</v>
      </c>
      <c r="K7" s="25" cm="1" vm="81">
        <f t="array" aca="1" ref="K7:L7" ca="1">_xlfn.STOCKHISTORY(B7,J7,J7,0,0 )</f>
        <v>44928</v>
      </c>
      <c r="L7" s="22" vm="92">
        <f ca="1"/>
        <v>1.2044999999999999</v>
      </c>
      <c r="M7" s="26"/>
      <c r="N7" s="23">
        <f t="shared" ca="1" si="3"/>
        <v>3.4869240348692543E-2</v>
      </c>
      <c r="O7" s="8">
        <f ca="1">N7</f>
        <v>3.4869240348692543E-2</v>
      </c>
    </row>
    <row r="8" spans="1:15" x14ac:dyDescent="0.25">
      <c r="A8" s="21" t="s">
        <v>65</v>
      </c>
      <c r="B8" t="e" vm="93">
        <v>#VALUE!</v>
      </c>
      <c r="C8" s="18" cm="1">
        <f t="array" ref="C8">_FV(B8,"Price")</f>
        <v>6.9109999999999996</v>
      </c>
      <c r="D8" s="1" cm="1">
        <f t="array" ref="D8">_FV(B8,"Change (%)",TRUE)</f>
        <v>0</v>
      </c>
      <c r="E8" s="1">
        <f>1/(D8+1)-1</f>
        <v>0</v>
      </c>
      <c r="F8" s="18" cm="1">
        <f t="array" ref="F8">_FV(B8,"52 week high",TRUE)</f>
        <v>7.327</v>
      </c>
      <c r="G8" s="18" cm="1">
        <f t="array" ref="G8">_FV(B8,"52 week low",TRUE)</f>
        <v>6.5448000000000004</v>
      </c>
      <c r="H8" s="7">
        <f>C8/G8-1</f>
        <v>5.5952817503972518E-2</v>
      </c>
      <c r="I8" s="7">
        <f>F8/C8-1</f>
        <v>6.0193893792504838E-2</v>
      </c>
      <c r="J8" s="16">
        <f t="shared" si="5"/>
        <v>44928</v>
      </c>
      <c r="K8" s="16" cm="1" vm="81">
        <f t="array" aca="1" ref="K8:L8" ca="1">_xlfn.STOCKHISTORY(B8,J8,J8,0,0 )</f>
        <v>44928</v>
      </c>
      <c r="L8" s="18" vm="94">
        <f ca="1"/>
        <v>6.8971999999999998</v>
      </c>
      <c r="M8" s="15"/>
      <c r="N8" s="1">
        <f t="shared" ca="1" si="3"/>
        <v>2.0008119236791799E-3</v>
      </c>
      <c r="O8" s="7">
        <f ca="1">1/(N8+1)-1</f>
        <v>-1.9968166690782496E-3</v>
      </c>
    </row>
    <row r="9" spans="1:15" x14ac:dyDescent="0.25">
      <c r="A9" s="21" t="s">
        <v>66</v>
      </c>
      <c r="B9" t="e" vm="95">
        <v>#VALUE!</v>
      </c>
      <c r="C9" s="17" cm="1">
        <f t="array" ref="C9">_FV(B9,"Price")</f>
        <v>136.53</v>
      </c>
      <c r="D9" s="1" cm="1">
        <f t="array" ref="D9">_FV(B9,"Change (%)",TRUE)</f>
        <v>0</v>
      </c>
      <c r="E9" s="1">
        <f>1/(D9+1)-1</f>
        <v>0</v>
      </c>
      <c r="F9" s="17" cm="1">
        <f t="array" ref="F9">_FV(B9,"52 week high",TRUE)</f>
        <v>151.94</v>
      </c>
      <c r="G9" s="17" cm="1">
        <f t="array" ref="G9">_FV(B9,"52 week low",TRUE)</f>
        <v>126.35</v>
      </c>
      <c r="H9" s="7">
        <f>C9/G9-1</f>
        <v>8.0569845666798701E-2</v>
      </c>
      <c r="I9" s="7">
        <f>F9/C9-1</f>
        <v>0.11286896652750311</v>
      </c>
      <c r="J9" s="16">
        <f t="shared" si="5"/>
        <v>44928</v>
      </c>
      <c r="K9" s="16" cm="1" vm="81">
        <f t="array" aca="1" ref="K9:L9" ca="1">_xlfn.STOCKHISTORY(B9,J9,J9,0,0 )</f>
        <v>44928</v>
      </c>
      <c r="L9" s="17" vm="96">
        <f ca="1"/>
        <v>130.72999999999999</v>
      </c>
      <c r="M9" s="15"/>
      <c r="N9" s="1">
        <f t="shared" ca="1" si="3"/>
        <v>4.4366251051786154E-2</v>
      </c>
      <c r="O9" s="7">
        <f t="shared" ref="O9:O23" ca="1" si="6">1/(N9+1)-1</f>
        <v>-4.2481505896140082E-2</v>
      </c>
    </row>
    <row r="10" spans="1:15" x14ac:dyDescent="0.25">
      <c r="A10" s="21" t="s">
        <v>67</v>
      </c>
      <c r="B10" t="e" vm="97">
        <v>#VALUE!</v>
      </c>
      <c r="C10" s="17" cm="1">
        <f t="array" ref="C10">_FV(B10,"Price")</f>
        <v>1342.21</v>
      </c>
      <c r="D10" s="1" cm="1">
        <f t="array" ref="D10">_FV(B10,"Change (%)",TRUE)</f>
        <v>0</v>
      </c>
      <c r="E10" s="1">
        <f t="shared" ref="E10:E23" si="7">1/(D10+1)-1</f>
        <v>0</v>
      </c>
      <c r="F10" s="17" cm="1">
        <f t="array" ref="F10">_FV(B10,"52 week high",TRUE)</f>
        <v>1445.82</v>
      </c>
      <c r="G10" s="17" cm="1">
        <f t="array" ref="G10">_FV(B10,"52 week low",TRUE)</f>
        <v>1215.42</v>
      </c>
      <c r="H10" s="7">
        <f>C10/G10-1</f>
        <v>0.10431784897401708</v>
      </c>
      <c r="I10" s="7">
        <f>F10/C10-1</f>
        <v>7.7193583716407943E-2</v>
      </c>
      <c r="J10" s="16">
        <f t="shared" si="5"/>
        <v>44928</v>
      </c>
      <c r="K10" s="16" cm="1" vm="81">
        <f t="array" aca="1" ref="K10:L10" ca="1">_xlfn.STOCKHISTORY(B10,J10,J10,0,0 )</f>
        <v>44928</v>
      </c>
      <c r="L10" s="17" vm="98">
        <f ca="1"/>
        <v>1269.03</v>
      </c>
      <c r="M10" s="15"/>
      <c r="N10" s="1">
        <f t="shared" ca="1" si="3"/>
        <v>5.7666091424158683E-2</v>
      </c>
      <c r="O10" s="7">
        <f t="shared" ca="1" si="6"/>
        <v>-5.4522019654152598E-2</v>
      </c>
    </row>
    <row r="11" spans="1:15" x14ac:dyDescent="0.25">
      <c r="A11" s="21" t="s">
        <v>68</v>
      </c>
      <c r="B11" t="e" vm="99">
        <v>#VALUE!</v>
      </c>
      <c r="C11" s="19" cm="1">
        <f t="array" ref="C11">_FV(B11,"Price")</f>
        <v>30.794</v>
      </c>
      <c r="D11" s="1" cm="1">
        <f t="array" ref="D11">_FV(B11,"Change (%)",TRUE)</f>
        <v>1.2360000000000001E-3</v>
      </c>
      <c r="E11" s="1">
        <f t="shared" si="7"/>
        <v>-1.2344741899013023E-3</v>
      </c>
      <c r="F11" s="19" cm="1">
        <f t="array" ref="F11">_FV(B11,"52 week high",TRUE)</f>
        <v>32.408000000000001</v>
      </c>
      <c r="G11" s="19" cm="1">
        <f t="array" ref="G11">_FV(B11,"52 week low",TRUE)</f>
        <v>28.884</v>
      </c>
      <c r="H11" s="7">
        <f t="shared" ref="H11:H14" si="8">C11/G11-1</f>
        <v>6.6126575266583609E-2</v>
      </c>
      <c r="I11" s="7">
        <f t="shared" ref="I11:I14" si="9">F11/C11-1</f>
        <v>5.2412807689809826E-2</v>
      </c>
      <c r="J11" s="16">
        <f t="shared" si="5"/>
        <v>44928</v>
      </c>
      <c r="K11" s="16" cm="1" vm="81">
        <f t="array" aca="1" ref="K11:L11" ca="1">_xlfn.STOCKHISTORY(B11,J11,J11,0,0 )</f>
        <v>44928</v>
      </c>
      <c r="L11" s="19" vm="100">
        <f ca="1"/>
        <v>30.728000000000002</v>
      </c>
      <c r="M11" s="15"/>
      <c r="N11" s="1">
        <f t="shared" ca="1" si="3"/>
        <v>2.1478781567298988E-3</v>
      </c>
      <c r="O11" s="7">
        <f t="shared" ca="1" si="6"/>
        <v>-2.1432746638954114E-3</v>
      </c>
    </row>
    <row r="12" spans="1:15" x14ac:dyDescent="0.25">
      <c r="A12" s="21" t="s">
        <v>69</v>
      </c>
      <c r="B12" t="e" vm="101">
        <v>#VALUE!</v>
      </c>
      <c r="C12" s="18" cm="1">
        <f t="array" ref="C12">_FV(B12,"Price")</f>
        <v>1.3346</v>
      </c>
      <c r="D12" s="1" cm="1">
        <f t="array" ref="D12">_FV(B12,"Change (%)",TRUE)</f>
        <v>1.4990000000000001E-4</v>
      </c>
      <c r="E12" s="1">
        <f t="shared" si="7"/>
        <v>-1.4987753335782283E-4</v>
      </c>
      <c r="F12" s="18" cm="1">
        <f t="array" ref="F12">_FV(B12,"52 week high",TRUE)</f>
        <v>1.4491000000000001</v>
      </c>
      <c r="G12" s="18" cm="1">
        <f t="array" ref="G12">_FV(B12,"52 week low",TRUE)</f>
        <v>1.3028</v>
      </c>
      <c r="H12" s="7">
        <f t="shared" si="8"/>
        <v>2.4408965305495967E-2</v>
      </c>
      <c r="I12" s="7">
        <f t="shared" si="9"/>
        <v>8.5793496178630413E-2</v>
      </c>
      <c r="J12" s="16">
        <f t="shared" si="5"/>
        <v>44928</v>
      </c>
      <c r="K12" s="16" cm="1" vm="81">
        <f t="array" aca="1" ref="K12:L12" ca="1">_xlfn.STOCKHISTORY(B12,J12,J12,0,0 )</f>
        <v>44928</v>
      </c>
      <c r="L12" s="18" vm="102">
        <f ca="1"/>
        <v>1.3412999999999999</v>
      </c>
      <c r="M12" s="15"/>
      <c r="N12" s="1">
        <f t="shared" ca="1" si="3"/>
        <v>-4.9951539551180701E-3</v>
      </c>
      <c r="O12" s="7">
        <f t="shared" ca="1" si="6"/>
        <v>5.0202307807580837E-3</v>
      </c>
    </row>
    <row r="13" spans="1:15" x14ac:dyDescent="0.25">
      <c r="A13" s="21" t="s">
        <v>70</v>
      </c>
      <c r="B13" t="e" vm="103">
        <v>#VALUE!</v>
      </c>
      <c r="C13" s="19" cm="1">
        <f t="array" ref="C13">_FV(B13,"Price")</f>
        <v>4.4619999999999997</v>
      </c>
      <c r="D13" s="1" cm="1">
        <f t="array" ref="D13">_FV(B13,"Change (%)",TRUE)</f>
        <v>0</v>
      </c>
      <c r="E13" s="1">
        <f t="shared" si="7"/>
        <v>0</v>
      </c>
      <c r="F13" s="19" cm="1">
        <f t="array" ref="F13">_FV(B13,"52 week high",TRUE)</f>
        <v>4.7469999999999999</v>
      </c>
      <c r="G13" s="19" cm="1">
        <f t="array" ref="G13">_FV(B13,"52 week low",TRUE)</f>
        <v>4.22</v>
      </c>
      <c r="H13" s="7">
        <f t="shared" si="8"/>
        <v>5.7345971563981024E-2</v>
      </c>
      <c r="I13" s="7">
        <f t="shared" si="9"/>
        <v>6.3872702823845939E-2</v>
      </c>
      <c r="J13" s="16">
        <f t="shared" si="5"/>
        <v>44928</v>
      </c>
      <c r="K13" s="16" cm="1" vm="81">
        <f t="array" aca="1" ref="K13:L13" ca="1">_xlfn.STOCKHISTORY(B13,J13,J13,0,0 )</f>
        <v>44928</v>
      </c>
      <c r="L13" s="19" vm="104">
        <f ca="1"/>
        <v>4.4000000000000004</v>
      </c>
      <c r="M13" s="15"/>
      <c r="N13" s="1">
        <f t="shared" ca="1" si="3"/>
        <v>1.4090909090908932E-2</v>
      </c>
      <c r="O13" s="7">
        <f t="shared" ca="1" si="6"/>
        <v>-1.3895114298520639E-2</v>
      </c>
    </row>
    <row r="14" spans="1:15" x14ac:dyDescent="0.25">
      <c r="A14" s="21" t="s">
        <v>71</v>
      </c>
      <c r="B14" t="e" vm="105">
        <v>#VALUE!</v>
      </c>
      <c r="C14" s="17" cm="1">
        <f t="array" ref="C14">_FV(B14,"Price")</f>
        <v>34.1</v>
      </c>
      <c r="D14" s="1" cm="1">
        <f t="array" ref="D14">_FV(B14,"Change (%)",TRUE)</f>
        <v>5.8690000000000001E-4</v>
      </c>
      <c r="E14" s="1">
        <f t="shared" si="7"/>
        <v>-5.8655575043009556E-4</v>
      </c>
      <c r="F14" s="17" cm="1">
        <f t="array" ref="F14">_FV(B14,"52 week high",TRUE)</f>
        <v>38.46</v>
      </c>
      <c r="G14" s="17" cm="1">
        <f t="array" ref="G14">_FV(B14,"52 week low",TRUE)</f>
        <v>32.56</v>
      </c>
      <c r="H14" s="7">
        <f t="shared" si="8"/>
        <v>4.7297297297297369E-2</v>
      </c>
      <c r="I14" s="7">
        <f t="shared" si="9"/>
        <v>0.12785923753665696</v>
      </c>
      <c r="J14" s="16">
        <f t="shared" si="5"/>
        <v>44928</v>
      </c>
      <c r="K14" s="16" cm="1" vm="81">
        <f t="array" aca="1" ref="K14:L14" ca="1">_xlfn.STOCKHISTORY(B14,J14,J14,0,0 )</f>
        <v>44928</v>
      </c>
      <c r="L14" s="17" vm="106">
        <f ca="1"/>
        <v>34.54</v>
      </c>
      <c r="M14" s="15"/>
      <c r="N14" s="1">
        <f t="shared" ca="1" si="3"/>
        <v>-1.27388535031846E-2</v>
      </c>
      <c r="O14" s="7">
        <f t="shared" ca="1" si="6"/>
        <v>1.2903225806451424E-2</v>
      </c>
    </row>
    <row r="15" spans="1:15" x14ac:dyDescent="0.25">
      <c r="A15" s="21" t="s">
        <v>72</v>
      </c>
      <c r="B15" t="e" vm="107">
        <v>#VALUE!</v>
      </c>
      <c r="C15" s="18" cm="1">
        <f t="array" ref="C15">_FV(B15,"Price")</f>
        <v>81.75</v>
      </c>
      <c r="D15" s="1" cm="1">
        <f t="array" ref="D15">_FV(B15,"Change (%)",TRUE)</f>
        <v>0</v>
      </c>
      <c r="E15" s="1">
        <f t="shared" si="7"/>
        <v>0</v>
      </c>
      <c r="F15" s="18" cm="1">
        <f t="array" ref="F15">_FV(B15,"52 week high",TRUE)</f>
        <v>83.262500000000003</v>
      </c>
      <c r="G15" s="18" cm="1">
        <f t="array" ref="G15">_FV(B15,"52 week low",TRUE)</f>
        <v>75.984999999999999</v>
      </c>
      <c r="H15" s="7">
        <f t="shared" ref="H15:H23" si="10">C15/G15-1</f>
        <v>7.5870237546884267E-2</v>
      </c>
      <c r="I15" s="7">
        <f t="shared" ref="I15:I23" si="11">F15/C15-1</f>
        <v>1.8501529051987875E-2</v>
      </c>
      <c r="J15" s="16">
        <f t="shared" si="5"/>
        <v>44928</v>
      </c>
      <c r="K15" s="16" cm="1" vm="81">
        <f t="array" aca="1" ref="K15:L15" ca="1">_xlfn.STOCKHISTORY(B15,J15,J15,0,0 )</f>
        <v>44928</v>
      </c>
      <c r="L15" s="18" vm="108">
        <f ca="1"/>
        <v>82.745000000000005</v>
      </c>
      <c r="M15" s="15"/>
      <c r="N15" s="1">
        <f t="shared" ca="1" si="3"/>
        <v>-1.2024895764094601E-2</v>
      </c>
      <c r="O15" s="7">
        <f t="shared" ca="1" si="6"/>
        <v>1.2171253822629957E-2</v>
      </c>
    </row>
    <row r="16" spans="1:15" x14ac:dyDescent="0.25">
      <c r="A16" s="21" t="s">
        <v>73</v>
      </c>
      <c r="B16" t="e" vm="109">
        <v>#VALUE!</v>
      </c>
      <c r="C16" s="20" cm="1">
        <f t="array" ref="C16">_FV(B16,"Price")</f>
        <v>14700</v>
      </c>
      <c r="D16" s="1" cm="1">
        <f t="array" ref="D16">_FV(B16,"Change (%)",TRUE)</f>
        <v>0</v>
      </c>
      <c r="E16" s="1">
        <f t="shared" si="7"/>
        <v>0</v>
      </c>
      <c r="F16" s="20" cm="1">
        <f t="array" ref="F16">_FV(B16,"52 week high",TRUE)</f>
        <v>15760</v>
      </c>
      <c r="G16" s="20" cm="1">
        <f t="array" ref="G16">_FV(B16,"52 week low",TRUE)</f>
        <v>14400</v>
      </c>
      <c r="H16" s="7">
        <f t="shared" si="10"/>
        <v>2.0833333333333259E-2</v>
      </c>
      <c r="I16" s="7">
        <f t="shared" si="11"/>
        <v>7.2108843537414868E-2</v>
      </c>
      <c r="J16" s="16">
        <f t="shared" si="5"/>
        <v>44928</v>
      </c>
      <c r="K16" s="16" cm="1" vm="81">
        <f t="array" aca="1" ref="K16:L16" ca="1">_xlfn.STOCKHISTORY(B16,J16,J16,0,0 )</f>
        <v>44928</v>
      </c>
      <c r="L16" s="20" vm="110">
        <f ca="1"/>
        <v>15570</v>
      </c>
      <c r="M16" s="15"/>
      <c r="N16" s="1">
        <f t="shared" ca="1" si="3"/>
        <v>-5.5876685934489356E-2</v>
      </c>
      <c r="O16" s="7">
        <f t="shared" ca="1" si="6"/>
        <v>5.9183673469387799E-2</v>
      </c>
    </row>
    <row r="17" spans="1:15" x14ac:dyDescent="0.25">
      <c r="A17" s="21" t="s">
        <v>74</v>
      </c>
      <c r="B17" t="e" vm="111">
        <v>#VALUE!</v>
      </c>
      <c r="C17" s="20" cm="1">
        <f t="array" ref="C17">_FV(B17,"Price")</f>
        <v>23450</v>
      </c>
      <c r="D17" s="1" cm="1">
        <f t="array" ref="D17">_FV(B17,"Change (%)",TRUE)</f>
        <v>0</v>
      </c>
      <c r="E17" s="1">
        <f t="shared" si="7"/>
        <v>0</v>
      </c>
      <c r="F17" s="20" cm="1">
        <f t="array" ref="F17">_FV(B17,"52 week high",TRUE)</f>
        <v>24876</v>
      </c>
      <c r="G17" s="20" cm="1">
        <f t="array" ref="G17">_FV(B17,"52 week low",TRUE)</f>
        <v>22935</v>
      </c>
      <c r="H17" s="7">
        <f t="shared" si="10"/>
        <v>2.2454763461957628E-2</v>
      </c>
      <c r="I17" s="7">
        <f t="shared" si="11"/>
        <v>6.0810234541577746E-2</v>
      </c>
      <c r="J17" s="16">
        <f t="shared" si="5"/>
        <v>44928</v>
      </c>
      <c r="K17" s="16" cm="1" vm="81">
        <f t="array" aca="1" ref="K17:L17" ca="1">_xlfn.STOCKHISTORY(B17,J17,J17,0,0 )</f>
        <v>44928</v>
      </c>
      <c r="L17" s="20" vm="112">
        <f ca="1"/>
        <v>23610</v>
      </c>
      <c r="M17" s="15"/>
      <c r="N17" s="1">
        <f t="shared" ca="1" si="3"/>
        <v>-6.7767894959762653E-3</v>
      </c>
      <c r="O17" s="7">
        <f t="shared" ca="1" si="6"/>
        <v>6.8230277185501453E-3</v>
      </c>
    </row>
    <row r="18" spans="1:15" x14ac:dyDescent="0.25">
      <c r="A18" s="21" t="s">
        <v>75</v>
      </c>
      <c r="B18" t="e" vm="113">
        <v>#VALUE!</v>
      </c>
      <c r="C18" s="19" cm="1">
        <f t="array" ref="C18">_FV(B18,"Price")</f>
        <v>55.39</v>
      </c>
      <c r="D18" s="1" cm="1">
        <f t="array" ref="D18">_FV(B18,"Change (%)",TRUE)</f>
        <v>0</v>
      </c>
      <c r="E18" s="1">
        <f t="shared" si="7"/>
        <v>0</v>
      </c>
      <c r="F18" s="19" cm="1">
        <f t="array" ref="F18">_FV(B18,"52 week high",TRUE)</f>
        <v>59.203000000000003</v>
      </c>
      <c r="G18" s="19" cm="1">
        <f t="array" ref="G18">_FV(B18,"52 week low",TRUE)</f>
        <v>51.94</v>
      </c>
      <c r="H18" s="7">
        <f t="shared" si="10"/>
        <v>6.6422795533307655E-2</v>
      </c>
      <c r="I18" s="7">
        <f t="shared" si="11"/>
        <v>6.8839140639104679E-2</v>
      </c>
      <c r="J18" s="16">
        <f t="shared" si="5"/>
        <v>44928</v>
      </c>
      <c r="K18" s="16" cm="1" vm="81">
        <f t="array" aca="1" ref="K18:L18" ca="1">_xlfn.STOCKHISTORY(B18,J18,J18,0,0 )</f>
        <v>44928</v>
      </c>
      <c r="L18" s="19" vm="114">
        <f ca="1"/>
        <v>55.7</v>
      </c>
      <c r="M18" s="15"/>
      <c r="N18" s="1">
        <f t="shared" ca="1" si="3"/>
        <v>-5.565529622980292E-3</v>
      </c>
      <c r="O18" s="7">
        <f t="shared" ca="1" si="6"/>
        <v>5.59667810074016E-3</v>
      </c>
    </row>
    <row r="19" spans="1:15" x14ac:dyDescent="0.25">
      <c r="A19" s="21" t="s">
        <v>76</v>
      </c>
      <c r="B19" t="e" vm="115">
        <v>#VALUE!</v>
      </c>
      <c r="C19" s="18" cm="1">
        <f t="array" ref="C19">_FV(B19,"Price")</f>
        <v>18.4693</v>
      </c>
      <c r="D19" s="1" cm="1">
        <f t="array" ref="D19">_FV(B19,"Change (%)",TRUE)</f>
        <v>6.5559999999999989E-4</v>
      </c>
      <c r="E19" s="1">
        <f t="shared" si="7"/>
        <v>-6.5517047023966324E-4</v>
      </c>
      <c r="F19" s="18" cm="1">
        <f t="array" ref="F19">_FV(B19,"52 week high",TRUE)</f>
        <v>18.716899999999999</v>
      </c>
      <c r="G19" s="18" cm="1">
        <f t="array" ref="G19">_FV(B19,"52 week low",TRUE)</f>
        <v>15.1608</v>
      </c>
      <c r="H19" s="7">
        <f t="shared" si="10"/>
        <v>0.21822727032874267</v>
      </c>
      <c r="I19" s="7">
        <f t="shared" si="11"/>
        <v>1.3406030547990389E-2</v>
      </c>
      <c r="J19" s="16">
        <f t="shared" si="5"/>
        <v>44928</v>
      </c>
      <c r="K19" s="16" cm="1" vm="81">
        <f t="array" aca="1" ref="K19:L19" ca="1">_xlfn.STOCKHISTORY(B19,J19,J19,0,0 )</f>
        <v>44928</v>
      </c>
      <c r="L19" s="18" vm="116">
        <f ca="1"/>
        <v>16.974299999999999</v>
      </c>
      <c r="M19" s="15"/>
      <c r="N19" s="1">
        <f t="shared" ca="1" si="3"/>
        <v>8.8074324125295256E-2</v>
      </c>
      <c r="O19" s="7">
        <f t="shared" ca="1" si="6"/>
        <v>-8.094513598241404E-2</v>
      </c>
    </row>
    <row r="20" spans="1:15" x14ac:dyDescent="0.25">
      <c r="A20" s="21" t="s">
        <v>77</v>
      </c>
      <c r="B20" t="e" vm="117">
        <v>#VALUE!</v>
      </c>
      <c r="C20" s="18" cm="1">
        <f t="array" ref="C20">_FV(B20,"Price")</f>
        <v>5.0387000000000004</v>
      </c>
      <c r="D20" s="1" cm="1">
        <f t="array" ref="D20">_FV(B20,"Change (%)",TRUE)</f>
        <v>0</v>
      </c>
      <c r="E20" s="1">
        <f t="shared" si="7"/>
        <v>0</v>
      </c>
      <c r="F20" s="18" cm="1">
        <f t="array" ref="F20">_FV(B20,"52 week high",TRUE)</f>
        <v>5.5297000000000001</v>
      </c>
      <c r="G20" s="18" cm="1">
        <f t="array" ref="G20">_FV(B20,"52 week low",TRUE)</f>
        <v>4.6896000000000004</v>
      </c>
      <c r="H20" s="7">
        <f t="shared" si="10"/>
        <v>7.4441316956670001E-2</v>
      </c>
      <c r="I20" s="7">
        <f t="shared" si="11"/>
        <v>9.7445769742195321E-2</v>
      </c>
      <c r="J20" s="16">
        <f t="shared" si="5"/>
        <v>44928</v>
      </c>
      <c r="K20" s="16" cm="1" vm="81">
        <f t="array" aca="1" ref="K20:L20" ca="1">_xlfn.STOCKHISTORY(B20,J20,J20,0,0 )</f>
        <v>44928</v>
      </c>
      <c r="L20" s="18" vm="118">
        <f ca="1"/>
        <v>5.3632999999999997</v>
      </c>
      <c r="M20" s="15"/>
      <c r="N20" s="1">
        <f t="shared" ca="1" si="3"/>
        <v>-6.0522439542818662E-2</v>
      </c>
      <c r="O20" s="7">
        <f t="shared" ca="1" si="6"/>
        <v>6.4421378530176376E-2</v>
      </c>
    </row>
    <row r="21" spans="1:15" x14ac:dyDescent="0.25">
      <c r="A21" s="21" t="s">
        <v>78</v>
      </c>
      <c r="B21" t="e" vm="119">
        <v>#VALUE!</v>
      </c>
      <c r="C21" s="18" cm="1">
        <f t="array" ref="C21">_FV(B21,"Price")</f>
        <v>80.105500000000006</v>
      </c>
      <c r="D21" s="1" cm="1">
        <f t="array" ref="D21">_FV(B21,"Change (%)",TRUE)</f>
        <v>0</v>
      </c>
      <c r="E21" s="1">
        <f t="shared" si="7"/>
        <v>0</v>
      </c>
      <c r="F21" s="18" cm="1">
        <f t="array" ref="F21">_FV(B21,"52 week high",TRUE)</f>
        <v>84.5</v>
      </c>
      <c r="G21" s="18" cm="1">
        <f t="array" ref="G21">_FV(B21,"52 week low",TRUE)</f>
        <v>47.75</v>
      </c>
      <c r="H21" s="7">
        <f t="shared" si="10"/>
        <v>0.67760209424083784</v>
      </c>
      <c r="I21" s="7">
        <f t="shared" si="11"/>
        <v>5.4858904819269583E-2</v>
      </c>
      <c r="J21" s="16">
        <f t="shared" si="5"/>
        <v>44928</v>
      </c>
      <c r="K21" s="16" cm="1" vm="81">
        <f t="array" aca="1" ref="K21:L21" ca="1">_xlfn.STOCKHISTORY(B21,J21,J21,0,0 )</f>
        <v>44928</v>
      </c>
      <c r="L21" s="18" vm="120">
        <f ca="1"/>
        <v>70.995500000000007</v>
      </c>
      <c r="M21" s="15"/>
      <c r="N21" s="1">
        <f t="shared" ca="1" si="3"/>
        <v>0.12831799198540761</v>
      </c>
      <c r="O21" s="7">
        <f t="shared" ca="1" si="6"/>
        <v>-0.11372502512311899</v>
      </c>
    </row>
    <row r="22" spans="1:15" x14ac:dyDescent="0.25">
      <c r="A22" s="21" t="s">
        <v>79</v>
      </c>
      <c r="B22" t="e" vm="121">
        <v>#VALUE!</v>
      </c>
      <c r="C22" s="18" cm="1">
        <f t="array" ref="C22">_FV(B22,"Price")</f>
        <v>19.47</v>
      </c>
      <c r="D22" s="1" cm="1">
        <f t="array" ref="D22">_FV(B22,"Change (%)",TRUE)</f>
        <v>1.2290000000000001E-3</v>
      </c>
      <c r="E22" s="1">
        <f t="shared" si="7"/>
        <v>-1.2274914130532277E-3</v>
      </c>
      <c r="F22" s="18" cm="1">
        <f t="array" ref="F22">_FV(B22,"52 week high",TRUE)</f>
        <v>19.473400000000002</v>
      </c>
      <c r="G22" s="18" cm="1">
        <f t="array" ref="G22">_FV(B22,"52 week low",TRUE)</f>
        <v>14.601000000000001</v>
      </c>
      <c r="H22" s="7">
        <f t="shared" si="10"/>
        <v>0.33347031025272234</v>
      </c>
      <c r="I22" s="7">
        <f t="shared" si="11"/>
        <v>1.7462763225495337E-4</v>
      </c>
      <c r="J22" s="16">
        <f t="shared" si="5"/>
        <v>44928</v>
      </c>
      <c r="K22" s="16" cm="1" vm="81">
        <f t="array" aca="1" ref="K22:L22" ca="1">_xlfn.STOCKHISTORY(B22,J22,J22,0,0 )</f>
        <v>44928</v>
      </c>
      <c r="L22" s="18" vm="122">
        <f ca="1"/>
        <v>18.712</v>
      </c>
      <c r="M22" s="15"/>
      <c r="N22" s="1">
        <f t="shared" ca="1" si="3"/>
        <v>4.0508764429243227E-2</v>
      </c>
      <c r="O22" s="7">
        <f t="shared" ca="1" si="6"/>
        <v>-3.8931689779147405E-2</v>
      </c>
    </row>
    <row r="23" spans="1:15" x14ac:dyDescent="0.25">
      <c r="A23" s="21" t="s">
        <v>80</v>
      </c>
      <c r="B23" t="e" vm="123">
        <v>#VALUE!</v>
      </c>
      <c r="C23" s="17" cm="1">
        <f t="array" ref="C23">_FV(B23,"Price")</f>
        <v>283.14999999999998</v>
      </c>
      <c r="D23" s="1" cm="1">
        <f t="array" ref="D23">_FV(B23,"Change (%)",TRUE)</f>
        <v>0</v>
      </c>
      <c r="E23" s="1">
        <f t="shared" si="7"/>
        <v>0</v>
      </c>
      <c r="F23" s="17" cm="1">
        <f t="array" ref="F23">_FV(B23,"52 week high",TRUE)</f>
        <v>288.25</v>
      </c>
      <c r="G23" s="17" cm="1">
        <f t="array" ref="G23">_FV(B23,"52 week low",TRUE)</f>
        <v>184.8</v>
      </c>
      <c r="H23" s="7">
        <f t="shared" si="10"/>
        <v>0.5321969696969695</v>
      </c>
      <c r="I23" s="7">
        <f t="shared" si="11"/>
        <v>1.8011654600035509E-2</v>
      </c>
      <c r="J23" s="16">
        <f t="shared" si="5"/>
        <v>44928</v>
      </c>
      <c r="K23" s="16" cm="1" vm="81">
        <f t="array" aca="1" ref="K23:L23" ca="1">_xlfn.STOCKHISTORY(B23,J23,J23,0,0 )</f>
        <v>44928</v>
      </c>
      <c r="L23" s="17" vm="124">
        <f ca="1"/>
        <v>226.4</v>
      </c>
      <c r="M23" s="15"/>
      <c r="N23" s="1">
        <f t="shared" ca="1" si="3"/>
        <v>0.25066254416961109</v>
      </c>
      <c r="O23" s="7">
        <f t="shared" ca="1" si="6"/>
        <v>-0.20042380363764778</v>
      </c>
    </row>
    <row r="24" spans="1:15" x14ac:dyDescent="0.25">
      <c r="K24" s="16"/>
      <c r="M24" s="15"/>
      <c r="N24" s="15"/>
      <c r="O24" s="15"/>
    </row>
    <row r="25" spans="1:15" x14ac:dyDescent="0.25">
      <c r="K25" s="16"/>
      <c r="M25" s="15"/>
      <c r="N25" s="15"/>
      <c r="O25" s="15"/>
    </row>
    <row r="26" spans="1:15" x14ac:dyDescent="0.25">
      <c r="K26" s="16"/>
      <c r="M26" s="15"/>
      <c r="N26" s="15"/>
      <c r="O26" s="15"/>
    </row>
  </sheetData>
  <phoneticPr fontId="1" type="noConversion"/>
  <conditionalFormatting sqref="D1:E1048576">
    <cfRule type="colorScale" priority="21">
      <colorScale>
        <cfvo type="min"/>
        <cfvo type="percentile" val="50"/>
        <cfvo type="max"/>
        <color rgb="FF63BE7B"/>
        <color rgb="FFFFEB84"/>
        <color rgb="FFF8696B"/>
      </colorScale>
    </cfRule>
  </conditionalFormatting>
  <conditionalFormatting sqref="D2:E40">
    <cfRule type="colorScale" priority="22">
      <colorScale>
        <cfvo type="min"/>
        <cfvo type="percentile" val="50"/>
        <cfvo type="max"/>
        <color rgb="FFF8696B"/>
        <color rgb="FFFFEB84"/>
        <color rgb="FF63BE7B"/>
      </colorScale>
    </cfRule>
  </conditionalFormatting>
  <conditionalFormatting sqref="H24:H1048576 H1">
    <cfRule type="colorScale" priority="17">
      <colorScale>
        <cfvo type="min"/>
        <cfvo type="percentile" val="50"/>
        <cfvo type="max"/>
        <color rgb="FF63BE7B"/>
        <color rgb="FFFFEB84"/>
        <color rgb="FFF8696B"/>
      </colorScale>
    </cfRule>
  </conditionalFormatting>
  <conditionalFormatting sqref="H24:H40">
    <cfRule type="colorScale" priority="18">
      <colorScale>
        <cfvo type="min"/>
        <cfvo type="percentile" val="50"/>
        <cfvo type="max"/>
        <color rgb="FFF8696B"/>
        <color rgb="FFFFEB84"/>
        <color rgb="FF63BE7B"/>
      </colorScale>
    </cfRule>
  </conditionalFormatting>
  <conditionalFormatting sqref="I24:I1048576 I1">
    <cfRule type="colorScale" priority="19">
      <colorScale>
        <cfvo type="min"/>
        <cfvo type="percentile" val="50"/>
        <cfvo type="max"/>
        <color rgb="FF63BE7B"/>
        <color rgb="FFFFEB84"/>
        <color rgb="FFF8696B"/>
      </colorScale>
    </cfRule>
  </conditionalFormatting>
  <conditionalFormatting sqref="I24:I40">
    <cfRule type="colorScale" priority="20">
      <colorScale>
        <cfvo type="min"/>
        <cfvo type="percentile" val="50"/>
        <cfvo type="max"/>
        <color rgb="FFF8696B"/>
        <color rgb="FFFFEB84"/>
        <color rgb="FF63BE7B"/>
      </colorScale>
    </cfRule>
  </conditionalFormatting>
  <conditionalFormatting sqref="N2:N23">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E2:E23">
    <cfRule type="colorScale" priority="10">
      <colorScale>
        <cfvo type="min"/>
        <cfvo type="percentile" val="50"/>
        <cfvo type="max"/>
        <color rgb="FFF8696B"/>
        <color rgb="FFFFEB84"/>
        <color rgb="FF63BE7B"/>
      </colorScale>
    </cfRule>
  </conditionalFormatting>
  <conditionalFormatting sqref="O2:O23">
    <cfRule type="colorScale" priority="8">
      <colorScale>
        <cfvo type="min"/>
        <cfvo type="percentile" val="50"/>
        <cfvo type="max"/>
        <color rgb="FF63BE7B"/>
        <color rgb="FFFFEB84"/>
        <color rgb="FFF8696B"/>
      </colorScale>
    </cfRule>
  </conditionalFormatting>
  <conditionalFormatting sqref="O2:O23">
    <cfRule type="colorScale" priority="9">
      <colorScale>
        <cfvo type="min"/>
        <cfvo type="percentile" val="50"/>
        <cfvo type="max"/>
        <color rgb="FFF8696B"/>
        <color rgb="FFFFEB84"/>
        <color rgb="FF63BE7B"/>
      </colorScale>
    </cfRule>
  </conditionalFormatting>
  <conditionalFormatting sqref="O2:O23">
    <cfRule type="colorScale" priority="7">
      <colorScale>
        <cfvo type="min"/>
        <cfvo type="percentile" val="50"/>
        <cfvo type="max"/>
        <color rgb="FFF8696B"/>
        <color rgb="FFFFEB84"/>
        <color rgb="FF63BE7B"/>
      </colorScale>
    </cfRule>
  </conditionalFormatting>
  <conditionalFormatting sqref="I2:I23">
    <cfRule type="colorScale" priority="5">
      <colorScale>
        <cfvo type="min"/>
        <cfvo type="percentile" val="50"/>
        <cfvo type="max"/>
        <color rgb="FF63BE7B"/>
        <color rgb="FFFFEB84"/>
        <color rgb="FFF8696B"/>
      </colorScale>
    </cfRule>
  </conditionalFormatting>
  <conditionalFormatting sqref="I2:I23">
    <cfRule type="colorScale" priority="6">
      <colorScale>
        <cfvo type="min"/>
        <cfvo type="percentile" val="50"/>
        <cfvo type="max"/>
        <color rgb="FFF8696B"/>
        <color rgb="FFFFEB84"/>
        <color rgb="FF63BE7B"/>
      </colorScale>
    </cfRule>
  </conditionalFormatting>
  <conditionalFormatting sqref="I2:I23">
    <cfRule type="colorScale" priority="4">
      <colorScale>
        <cfvo type="min"/>
        <cfvo type="percentile" val="50"/>
        <cfvo type="max"/>
        <color rgb="FFF8696B"/>
        <color rgb="FFFFEB84"/>
        <color rgb="FF63BE7B"/>
      </colorScale>
    </cfRule>
  </conditionalFormatting>
  <conditionalFormatting sqref="H2:H23">
    <cfRule type="colorScale" priority="2">
      <colorScale>
        <cfvo type="min"/>
        <cfvo type="percentile" val="50"/>
        <cfvo type="max"/>
        <color rgb="FF63BE7B"/>
        <color rgb="FFFFEB84"/>
        <color rgb="FFF8696B"/>
      </colorScale>
    </cfRule>
  </conditionalFormatting>
  <conditionalFormatting sqref="H2:H23">
    <cfRule type="colorScale" priority="3">
      <colorScale>
        <cfvo type="min"/>
        <cfvo type="percentile" val="50"/>
        <cfvo type="max"/>
        <color rgb="FFF8696B"/>
        <color rgb="FFFFEB84"/>
        <color rgb="FF63BE7B"/>
      </colorScale>
    </cfRule>
  </conditionalFormatting>
  <conditionalFormatting sqref="H2:H23">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0E0E-0F02-40E6-AEE8-4B80E1675C36}">
  <dimension ref="A1:AM42"/>
  <sheetViews>
    <sheetView tabSelected="1" zoomScale="85" zoomScaleNormal="85" workbookViewId="0">
      <pane ySplit="1" topLeftCell="A7" activePane="bottomLeft" state="frozen"/>
      <selection activeCell="G1" sqref="G1"/>
      <selection pane="bottomLeft" activeCell="A25" sqref="A25"/>
    </sheetView>
  </sheetViews>
  <sheetFormatPr defaultRowHeight="16.5" outlineLevelRow="1" x14ac:dyDescent="0.25"/>
  <cols>
    <col min="1" max="1" width="13.25" customWidth="1"/>
    <col min="2" max="2" width="18.375" customWidth="1"/>
    <col min="3" max="3" width="24.625" bestFit="1"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39" outlineLevel="1" x14ac:dyDescent="0.25">
      <c r="A2" s="20" t="s">
        <v>84</v>
      </c>
      <c r="B2" t="e" vm="125">
        <v>#VALUE!</v>
      </c>
      <c r="D2" t="str" cm="1">
        <f t="array" ref="D2">_FV(B2,"Ticker symbol",TRUE)</f>
        <v>SHY</v>
      </c>
      <c r="E2" cm="1">
        <f t="array" ref="E2">_FV(B2,"Price")</f>
        <v>82.08</v>
      </c>
      <c r="F2" s="1" cm="1">
        <f t="array" ref="F2">_FV(B2,"Change (%)",TRUE)</f>
        <v>3.3E-3</v>
      </c>
      <c r="G2" s="2" cm="1">
        <f t="array" ref="G2">_FV(B2,"52 week high",TRUE)</f>
        <v>83.526899999999998</v>
      </c>
      <c r="H2" s="2" cm="1">
        <f t="array" ref="H2">_FV(B2,"52 week low",TRUE)</f>
        <v>80.48</v>
      </c>
      <c r="I2" s="3" cm="1">
        <f t="array" ref="I2">_FV(B2,"Market cap",TRUE)/1000000</f>
        <v>27821.094703660001</v>
      </c>
      <c r="J2" s="14" cm="1">
        <f t="array" ref="J2">_FV(B2,"Volume")</f>
        <v>5392982</v>
      </c>
      <c r="K2" s="14" cm="1">
        <f t="array" ref="K2">_FV(B2,"Volume average",TRUE)</f>
        <v>4630890</v>
      </c>
      <c r="L2" s="3">
        <f>K2*E2/1000000</f>
        <v>380.10345119999999</v>
      </c>
      <c r="P2" s="7">
        <f t="shared" ref="P2:P6" si="0">J2/K2</f>
        <v>1.1645670702607922</v>
      </c>
      <c r="Q2" s="7">
        <f t="shared" ref="Q2:Q7" si="1">G2/E2-1</f>
        <v>1.7627923976608173E-2</v>
      </c>
      <c r="R2" s="7">
        <f t="shared" ref="R2:R7" si="2">E2/H2-1</f>
        <v>1.9880715705765439E-2</v>
      </c>
      <c r="S2" s="16">
        <f>$S$1</f>
        <v>44929</v>
      </c>
      <c r="T2" cm="1" vm="2">
        <f t="array" aca="1" ref="T2:U2" ca="1">_xlfn.STOCKHISTORY(B2,S2,S2,0,0 )</f>
        <v>44929</v>
      </c>
      <c r="U2" s="17" vm="126">
        <f ca="1"/>
        <v>81.239999999999995</v>
      </c>
      <c r="V2" s="7">
        <f t="shared" ref="V2:V7" ca="1" si="3">E2/U2-1</f>
        <v>1.0339734121122657E-2</v>
      </c>
      <c r="X2">
        <v>100</v>
      </c>
      <c r="AH2" s="11"/>
      <c r="AJ2" s="11"/>
      <c r="AK2" s="11" cm="1">
        <f t="array" ref="AK2">_FV(B2,"previous close",TRUE)</f>
        <v>81.81</v>
      </c>
      <c r="AL2" s="4">
        <f t="shared" ref="AL2:AL6" si="4">AK2*X2</f>
        <v>8181</v>
      </c>
      <c r="AM2" s="11">
        <f t="shared" ref="AM2:AM6" si="5">AD2-AL2</f>
        <v>-8181</v>
      </c>
    </row>
    <row r="3" spans="1:39" outlineLevel="1" x14ac:dyDescent="0.25">
      <c r="A3" s="20" t="s">
        <v>85</v>
      </c>
      <c r="B3" t="e" vm="127">
        <v>#VALUE!</v>
      </c>
      <c r="C3" t="str" cm="1">
        <f t="array" ref="C3">_FV(B3,"Name")</f>
        <v>iShares:3-7 Trs Bd ETF</v>
      </c>
      <c r="D3" t="str" cm="1">
        <f t="array" ref="D3">_FV(B3,"Ticker symbol",TRUE)</f>
        <v>IEI</v>
      </c>
      <c r="E3" cm="1">
        <f t="array" ref="E3">_FV(B3,"Price")</f>
        <v>118.21</v>
      </c>
      <c r="F3" s="1" cm="1">
        <f t="array" ref="F3">_FV(B3,"Change (%)",TRUE)</f>
        <v>8.3599999999999994E-3</v>
      </c>
      <c r="G3" s="2" cm="1">
        <f t="array" ref="G3">_FV(B3,"52 week high",TRUE)</f>
        <v>121.47</v>
      </c>
      <c r="H3" s="2" cm="1">
        <f t="array" ref="H3">_FV(B3,"52 week low",TRUE)</f>
        <v>112.2586</v>
      </c>
      <c r="I3" s="3" cm="1">
        <f t="array" ref="I3">_FV(B3,"Market cap",TRUE)/1000000</f>
        <v>12794.05676865</v>
      </c>
      <c r="J3" s="14" cm="1">
        <f t="array" ref="J3">_FV(B3,"Volume")</f>
        <v>1768919</v>
      </c>
      <c r="K3" s="14" cm="1">
        <f t="array" ref="K3">_FV(B3,"Volume average",TRUE)</f>
        <v>1515625</v>
      </c>
      <c r="L3" s="3">
        <f t="shared" ref="L3:L6" si="6">K3*E3/1000000</f>
        <v>179.16203125000001</v>
      </c>
      <c r="P3" s="7">
        <f t="shared" si="0"/>
        <v>1.1671218144329898</v>
      </c>
      <c r="Q3" s="7">
        <f t="shared" si="1"/>
        <v>2.7578039082987837E-2</v>
      </c>
      <c r="R3" s="7">
        <f t="shared" si="2"/>
        <v>5.3015091939503822E-2</v>
      </c>
      <c r="S3" s="16">
        <f t="shared" ref="S3:S14" si="7">$S$1</f>
        <v>44929</v>
      </c>
      <c r="T3" cm="1" vm="2">
        <f t="array" aca="1" ref="T3:U3" ca="1">_xlfn.STOCKHISTORY(B3,S3,S3,0,0 )</f>
        <v>44929</v>
      </c>
      <c r="U3" s="17" vm="128">
        <f ca="1"/>
        <v>115.23</v>
      </c>
      <c r="V3" s="7">
        <f t="shared" ca="1" si="3"/>
        <v>2.5861320836587653E-2</v>
      </c>
      <c r="X3">
        <v>1</v>
      </c>
      <c r="AH3" s="11"/>
      <c r="AJ3" s="11"/>
      <c r="AK3" s="11" cm="1">
        <f t="array" ref="AK3">_FV(B3,"previous close",TRUE)</f>
        <v>117.23</v>
      </c>
      <c r="AL3" s="4">
        <f t="shared" si="4"/>
        <v>117.23</v>
      </c>
      <c r="AM3" s="11">
        <f t="shared" si="5"/>
        <v>-117.23</v>
      </c>
    </row>
    <row r="4" spans="1:39" outlineLevel="1" x14ac:dyDescent="0.25">
      <c r="A4" s="20" t="s">
        <v>86</v>
      </c>
      <c r="B4" t="e" vm="129">
        <v>#VALUE!</v>
      </c>
      <c r="C4" t="str" cm="1">
        <f t="array" ref="C4">_FV(B4,"Name")</f>
        <v>iShares:7-10 Trs Bd ETF</v>
      </c>
      <c r="D4" t="str" cm="1">
        <f t="array" ref="D4">_FV(B4,"Ticker symbol",TRUE)</f>
        <v>IEF</v>
      </c>
      <c r="E4" cm="1">
        <f t="array" ref="E4">_FV(B4,"Price")</f>
        <v>99.6</v>
      </c>
      <c r="F4" s="1" cm="1">
        <f t="array" ref="F4">_FV(B4,"Change (%)",TRUE)</f>
        <v>1.3019000000000001E-2</v>
      </c>
      <c r="G4" s="2" cm="1">
        <f t="array" ref="G4">_FV(B4,"52 week high",TRUE)</f>
        <v>105.745</v>
      </c>
      <c r="H4" s="2" cm="1">
        <f t="array" ref="H4">_FV(B4,"52 week low",TRUE)</f>
        <v>92.48</v>
      </c>
      <c r="I4" s="3" cm="1">
        <f t="array" ref="I4">_FV(B4,"Market cap",TRUE)/1000000</f>
        <v>28445.9613455</v>
      </c>
      <c r="J4" s="14" cm="1">
        <f t="array" ref="J4">_FV(B4,"Volume")</f>
        <v>8540670</v>
      </c>
      <c r="K4" s="14" cm="1">
        <f t="array" ref="K4">_FV(B4,"Volume average",TRUE)</f>
        <v>8531404</v>
      </c>
      <c r="L4" s="3">
        <f t="shared" si="6"/>
        <v>849.7278384</v>
      </c>
      <c r="P4" s="7">
        <f t="shared" si="0"/>
        <v>1.001086104936538</v>
      </c>
      <c r="Q4" s="7">
        <f t="shared" si="1"/>
        <v>6.1696787148594501E-2</v>
      </c>
      <c r="R4" s="7">
        <f t="shared" si="2"/>
        <v>7.6989619377162422E-2</v>
      </c>
      <c r="S4" s="16">
        <f t="shared" si="7"/>
        <v>44929</v>
      </c>
      <c r="T4" cm="1" vm="2">
        <f t="array" aca="1" ref="T4:U4" ca="1">_xlfn.STOCKHISTORY(B4,S4,S4,0,0 )</f>
        <v>44929</v>
      </c>
      <c r="U4" s="17" vm="130">
        <f ca="1"/>
        <v>96.53</v>
      </c>
      <c r="V4" s="7">
        <f t="shared" ca="1" si="3"/>
        <v>3.1803584377913641E-2</v>
      </c>
      <c r="X4">
        <v>1</v>
      </c>
      <c r="AH4" s="11"/>
      <c r="AJ4" s="11"/>
      <c r="AK4" s="11" cm="1">
        <f t="array" ref="AK4">_FV(B4,"previous close",TRUE)</f>
        <v>98.32</v>
      </c>
      <c r="AL4" s="4">
        <f t="shared" si="4"/>
        <v>98.32</v>
      </c>
      <c r="AM4" s="11">
        <f t="shared" si="5"/>
        <v>-98.32</v>
      </c>
    </row>
    <row r="5" spans="1:39" outlineLevel="1" x14ac:dyDescent="0.25">
      <c r="A5" s="20" t="s">
        <v>87</v>
      </c>
      <c r="B5" t="e" vm="131">
        <v>#VALUE!</v>
      </c>
      <c r="C5" t="str" cm="1">
        <f t="array" ref="C5">_FV(B5,"Name")</f>
        <v>iShares:20+ Trs Bd ETF</v>
      </c>
      <c r="D5" t="str" cm="1">
        <f t="array" ref="D5">_FV(B5,"Ticker symbol",TRUE)</f>
        <v>TLT</v>
      </c>
      <c r="E5" cm="1">
        <f t="array" ref="E5">_FV(B5,"Price")</f>
        <v>105.7</v>
      </c>
      <c r="F5" s="1" cm="1">
        <f t="array" ref="F5">_FV(B5,"Change (%)",TRUE)</f>
        <v>2.4920000000000001E-2</v>
      </c>
      <c r="G5" s="2" cm="1">
        <f t="array" ref="G5">_FV(B5,"52 week high",TRUE)</f>
        <v>120.69</v>
      </c>
      <c r="H5" s="2" cm="1">
        <f t="array" ref="H5">_FV(B5,"52 week low",TRUE)</f>
        <v>91.85</v>
      </c>
      <c r="I5" s="3" cm="1">
        <f t="array" ref="I5">_FV(B5,"Market cap",TRUE)/1000000</f>
        <v>36204.063544789999</v>
      </c>
      <c r="J5" s="14" cm="1">
        <f t="array" ref="J5">_FV(B5,"Volume")</f>
        <v>30040705</v>
      </c>
      <c r="K5" s="14" cm="1">
        <f t="array" ref="K5">_FV(B5,"Volume average",TRUE)</f>
        <v>19573666</v>
      </c>
      <c r="L5" s="3">
        <f t="shared" si="6"/>
        <v>2068.9364962</v>
      </c>
      <c r="P5" s="7">
        <f t="shared" si="0"/>
        <v>1.5347510783110327</v>
      </c>
      <c r="Q5" s="7">
        <f t="shared" si="1"/>
        <v>0.14181646168401141</v>
      </c>
      <c r="R5" s="7">
        <f t="shared" si="2"/>
        <v>0.15078933043004916</v>
      </c>
      <c r="S5" s="16">
        <f t="shared" si="7"/>
        <v>44929</v>
      </c>
      <c r="T5" cm="1" vm="2">
        <f t="array" aca="1" ref="T5:U5" ca="1">_xlfn.STOCKHISTORY(B5,S5,S5,0,0 )</f>
        <v>44929</v>
      </c>
      <c r="U5" s="17" vm="132">
        <f ca="1"/>
        <v>101.46</v>
      </c>
      <c r="V5" s="7">
        <f t="shared" ca="1" si="3"/>
        <v>4.178986792824757E-2</v>
      </c>
      <c r="X5">
        <v>1</v>
      </c>
      <c r="AH5" s="11"/>
      <c r="AJ5" s="11"/>
      <c r="AK5" s="11" cm="1">
        <f t="array" ref="AK5">_FV(B5,"previous close",TRUE)</f>
        <v>103.13</v>
      </c>
      <c r="AL5" s="4">
        <f t="shared" si="4"/>
        <v>103.13</v>
      </c>
      <c r="AM5" s="11">
        <f t="shared" si="5"/>
        <v>-103.13</v>
      </c>
    </row>
    <row r="6" spans="1:39" outlineLevel="1" x14ac:dyDescent="0.25">
      <c r="A6" s="20" t="s">
        <v>90</v>
      </c>
      <c r="B6" t="e" vm="133">
        <v>#VALUE!</v>
      </c>
      <c r="C6" t="str" cm="1">
        <f t="array" ref="C6">_FV(B6,"Name")</f>
        <v>iShares:US Treasury Bond</v>
      </c>
      <c r="D6" t="str" cm="1">
        <f t="array" ref="D6">_FV(B6,"Ticker symbol",TRUE)</f>
        <v>GOVT</v>
      </c>
      <c r="E6" cm="1">
        <f t="array" ref="E6">_FV(B6,"Price")</f>
        <v>23.41</v>
      </c>
      <c r="F6" s="1" cm="1">
        <f t="array" ref="F6">_FV(B6,"Change (%)",TRUE)</f>
        <v>9.7050000000000001E-3</v>
      </c>
      <c r="G6" s="2" cm="1">
        <f t="array" ref="G6">_FV(B6,"52 week high",TRUE)</f>
        <v>24.385000000000002</v>
      </c>
      <c r="H6" s="2" cm="1">
        <f t="array" ref="H6">_FV(B6,"52 week low",TRUE)</f>
        <v>22.13</v>
      </c>
      <c r="I6" s="3" cm="1">
        <f t="array" ref="I6">_FV(B6,"Market cap",TRUE)/1000000</f>
        <v>26206.071776279998</v>
      </c>
      <c r="J6" s="14" cm="1">
        <f t="array" ref="J6">_FV(B6,"Volume")</f>
        <v>9634560</v>
      </c>
      <c r="K6" s="14" cm="1">
        <f t="array" ref="K6">_FV(B6,"Volume average",TRUE)</f>
        <v>7754017</v>
      </c>
      <c r="L6" s="3">
        <f t="shared" si="6"/>
        <v>181.52153797</v>
      </c>
      <c r="P6" s="7">
        <f t="shared" si="0"/>
        <v>1.2425250034917386</v>
      </c>
      <c r="Q6" s="7">
        <f t="shared" si="1"/>
        <v>4.1648868005126127E-2</v>
      </c>
      <c r="R6" s="7">
        <f t="shared" si="2"/>
        <v>5.7840036150022645E-2</v>
      </c>
      <c r="S6" s="16">
        <f t="shared" si="7"/>
        <v>44929</v>
      </c>
      <c r="T6" cm="1" vm="2">
        <f t="array" aca="1" ref="T6:U6" ca="1">_xlfn.STOCKHISTORY(B6,S6,S6,0,0 )</f>
        <v>44929</v>
      </c>
      <c r="U6" s="17" vm="134">
        <f ca="1"/>
        <v>22.84</v>
      </c>
      <c r="V6" s="7">
        <f t="shared" ca="1" si="3"/>
        <v>2.4956217162872107E-2</v>
      </c>
      <c r="X6">
        <v>8</v>
      </c>
      <c r="AH6" s="11"/>
      <c r="AJ6" s="11"/>
      <c r="AK6" s="11" cm="1">
        <f t="array" ref="AK6">_FV(B6,"previous close",TRUE)</f>
        <v>23.184999999999999</v>
      </c>
      <c r="AL6" s="4">
        <f t="shared" si="4"/>
        <v>185.48</v>
      </c>
      <c r="AM6" s="11">
        <f t="shared" si="5"/>
        <v>-185.48</v>
      </c>
    </row>
    <row r="7" spans="1:39" outlineLevel="1" x14ac:dyDescent="0.25">
      <c r="A7" s="20" t="s">
        <v>88</v>
      </c>
      <c r="B7" t="e" vm="135">
        <v>#VALUE!</v>
      </c>
      <c r="D7" t="str" cm="1">
        <f t="array" ref="D7">_FV(B7,"Ticker symbol",TRUE)</f>
        <v>AGG</v>
      </c>
      <c r="E7" cm="1">
        <f t="array" ref="E7">_FV(B7,"Price")</f>
        <v>99.67</v>
      </c>
      <c r="F7" s="1" cm="1">
        <f t="array" ref="F7">_FV(B7,"Change (%)",TRUE)</f>
        <v>9.9299999999999996E-3</v>
      </c>
      <c r="G7" s="2" cm="1">
        <f t="array" ref="G7">_FV(B7,"52 week high",TRUE)</f>
        <v>104.395</v>
      </c>
      <c r="H7" s="2" cm="1">
        <f t="array" ref="H7">_FV(B7,"52 week low",TRUE)</f>
        <v>93.2</v>
      </c>
      <c r="I7" s="3" cm="1">
        <f t="array" ref="I7">_FV(B7,"Market cap",TRUE)/1000000</f>
        <v>89165.588450679992</v>
      </c>
      <c r="J7" s="14" cm="1">
        <f t="array" ref="J7">_FV(B7,"Volume")</f>
        <v>6085835</v>
      </c>
      <c r="K7" s="14" cm="1">
        <f t="array" ref="K7">_FV(B7,"Volume average",TRUE)</f>
        <v>5758590</v>
      </c>
      <c r="L7" s="3">
        <f t="shared" ref="L7" si="8">K7*E7/1000000</f>
        <v>573.95866530000001</v>
      </c>
      <c r="P7" s="7">
        <f t="shared" ref="P7" si="9">J7/K7</f>
        <v>1.0568272788998696</v>
      </c>
      <c r="Q7" s="7">
        <f t="shared" si="1"/>
        <v>4.7406441256145238E-2</v>
      </c>
      <c r="R7" s="7">
        <f t="shared" si="2"/>
        <v>6.9420600858369097E-2</v>
      </c>
      <c r="S7" s="16">
        <f t="shared" si="7"/>
        <v>44929</v>
      </c>
      <c r="T7" cm="1" vm="2">
        <f t="array" aca="1" ref="T7:U7" ca="1">_xlfn.STOCKHISTORY(B7,S7,S7,0,0 )</f>
        <v>44929</v>
      </c>
      <c r="U7" s="17" vm="136">
        <f ca="1"/>
        <v>97.56</v>
      </c>
      <c r="V7" s="7">
        <f t="shared" ca="1" si="3"/>
        <v>2.1627716277162756E-2</v>
      </c>
      <c r="AH7" s="11"/>
      <c r="AJ7" s="11"/>
      <c r="AK7" s="11"/>
      <c r="AM7" s="11"/>
    </row>
    <row r="8" spans="1:39" outlineLevel="1" x14ac:dyDescent="0.25">
      <c r="S8" s="16"/>
      <c r="T8"/>
      <c r="AH8" s="11"/>
      <c r="AJ8" s="11"/>
      <c r="AK8" s="11"/>
      <c r="AM8" s="11"/>
    </row>
    <row r="9" spans="1:39" outlineLevel="1" x14ac:dyDescent="0.25">
      <c r="A9" s="20" t="s">
        <v>91</v>
      </c>
      <c r="B9" t="e" vm="137">
        <v>#VALUE!</v>
      </c>
      <c r="C9" t="str" cm="1">
        <f t="array" ref="C9">_FV(B9,"Name")</f>
        <v>iShares:Cr MSCI Intl DM</v>
      </c>
      <c r="D9" t="str" cm="1">
        <f t="array" ref="D9">_FV(B9,"Ticker symbol",TRUE)</f>
        <v>IDEV</v>
      </c>
      <c r="E9" cm="1">
        <f t="array" ref="E9">_FV(B9,"Price")</f>
        <v>61.36</v>
      </c>
      <c r="F9" s="1" cm="1">
        <f t="array" ref="F9">_FV(B9,"Change (%)",TRUE)</f>
        <v>-1.1278999999999999E-2</v>
      </c>
      <c r="G9" s="2" cm="1">
        <f t="array" ref="G9">_FV(B9,"52 week high",TRUE)</f>
        <v>62.35</v>
      </c>
      <c r="H9" s="2" cm="1">
        <f t="array" ref="H9">_FV(B9,"52 week low",TRUE)</f>
        <v>47.01</v>
      </c>
      <c r="I9" s="3" cm="1">
        <f t="array" ref="I9">_FV(B9,"Market cap",TRUE)/1000000</f>
        <v>10976.95549952</v>
      </c>
      <c r="J9" s="14" cm="1">
        <f t="array" ref="J9">_FV(B9,"Volume")</f>
        <v>715078</v>
      </c>
      <c r="K9" s="14" cm="1">
        <f t="array" ref="K9">_FV(B9,"Volume average",TRUE)</f>
        <v>555436</v>
      </c>
      <c r="L9" s="3">
        <f t="shared" ref="L9:L13" si="10">K9*E9/1000000</f>
        <v>34.081552960000003</v>
      </c>
      <c r="P9" s="7">
        <f t="shared" ref="P9:P13" si="11">J9/K9</f>
        <v>1.2874174522357211</v>
      </c>
      <c r="Q9" s="7">
        <f>G9/E9-1</f>
        <v>1.6134289439374117E-2</v>
      </c>
      <c r="R9" s="7">
        <f>E9/H9-1</f>
        <v>0.30525420123378</v>
      </c>
      <c r="S9" s="16">
        <f t="shared" si="7"/>
        <v>44929</v>
      </c>
      <c r="T9" cm="1" vm="2">
        <f t="array" aca="1" ref="T9:U9" ca="1">_xlfn.STOCKHISTORY(B9,S9,S9,0,0 )</f>
        <v>44929</v>
      </c>
      <c r="U9" s="17" vm="138">
        <f ca="1"/>
        <v>56.33</v>
      </c>
      <c r="V9" s="7">
        <f ca="1">E9/U9-1</f>
        <v>8.9295224569501119E-2</v>
      </c>
      <c r="X9">
        <v>1</v>
      </c>
      <c r="AH9" s="11"/>
      <c r="AJ9" s="11"/>
      <c r="AK9" s="11" cm="1">
        <f t="array" ref="AK9">_FV(B9,"previous close",TRUE)</f>
        <v>62.06</v>
      </c>
      <c r="AL9" s="4">
        <f t="shared" ref="AL9:AL12" si="12">AK9*X9</f>
        <v>62.06</v>
      </c>
      <c r="AM9" s="11">
        <f t="shared" ref="AM9:AM12" si="13">AD9-AL9</f>
        <v>-62.06</v>
      </c>
    </row>
    <row r="10" spans="1:39" outlineLevel="1" x14ac:dyDescent="0.25">
      <c r="A10" s="20" t="s">
        <v>92</v>
      </c>
      <c r="B10" t="e" vm="139">
        <v>#VALUE!</v>
      </c>
      <c r="C10" t="str" cm="1">
        <f t="array" ref="C10">_FV(B10,"Name")</f>
        <v>iShares:MSCI EM xChn</v>
      </c>
      <c r="D10" t="str" cm="1">
        <f t="array" ref="D10">_FV(B10,"Ticker symbol",TRUE)</f>
        <v>EMXC</v>
      </c>
      <c r="E10" cm="1">
        <f t="array" ref="E10">_FV(B10,"Price")</f>
        <v>49.45</v>
      </c>
      <c r="F10" s="1" cm="1">
        <f t="array" ref="F10">_FV(B10,"Change (%)",TRUE)</f>
        <v>-6.0299999999999998E-3</v>
      </c>
      <c r="G10" s="2" cm="1">
        <f t="array" ref="G10">_FV(B10,"52 week high",TRUE)</f>
        <v>55.42</v>
      </c>
      <c r="H10" s="2" cm="1">
        <f t="array" ref="H10">_FV(B10,"52 week low",TRUE)</f>
        <v>43.731099999999998</v>
      </c>
      <c r="I10" s="3" cm="1">
        <f t="array" ref="I10">_FV(B10,"Market cap",TRUE)/1000000</f>
        <v>3640.9651988600003</v>
      </c>
      <c r="J10" s="14" cm="1">
        <f t="array" ref="J10">_FV(B10,"Volume")</f>
        <v>620371</v>
      </c>
      <c r="K10" s="14" cm="1">
        <f t="array" ref="K10">_FV(B10,"Volume average",TRUE)</f>
        <v>619449</v>
      </c>
      <c r="L10" s="3">
        <f t="shared" si="10"/>
        <v>30.63175305</v>
      </c>
      <c r="P10" s="7">
        <f t="shared" si="11"/>
        <v>1.001488419547049</v>
      </c>
      <c r="Q10" s="7">
        <f>G10/E10-1</f>
        <v>0.12072800808897877</v>
      </c>
      <c r="R10" s="7">
        <f>E10/H10-1</f>
        <v>0.13077420874389167</v>
      </c>
      <c r="S10" s="16">
        <f t="shared" si="7"/>
        <v>44929</v>
      </c>
      <c r="T10" cm="1" vm="2">
        <f t="array" aca="1" ref="T10:U10" ca="1">_xlfn.STOCKHISTORY(B10,S10,S10,0,0 )</f>
        <v>44929</v>
      </c>
      <c r="U10" s="17" vm="140">
        <f ca="1"/>
        <v>47.42</v>
      </c>
      <c r="V10" s="7">
        <f ca="1">E10/U10-1</f>
        <v>4.2808941374947285E-2</v>
      </c>
      <c r="X10">
        <v>1</v>
      </c>
      <c r="AH10" s="11"/>
      <c r="AJ10" s="11"/>
      <c r="AK10" s="11" cm="1">
        <f t="array" ref="AK10">_FV(B10,"previous close",TRUE)</f>
        <v>49.75</v>
      </c>
      <c r="AL10" s="4">
        <f t="shared" si="12"/>
        <v>49.75</v>
      </c>
      <c r="AM10" s="11">
        <f t="shared" si="13"/>
        <v>-49.75</v>
      </c>
    </row>
    <row r="11" spans="1:39" outlineLevel="1" x14ac:dyDescent="0.25">
      <c r="A11" s="20" t="s">
        <v>93</v>
      </c>
      <c r="B11" t="e" vm="141">
        <v>#VALUE!</v>
      </c>
      <c r="C11" t="str" cm="1">
        <f t="array" ref="C11">_FV(B11,"Name")</f>
        <v>Vanguard S-C Id;ETF</v>
      </c>
      <c r="D11" t="str" cm="1">
        <f t="array" ref="D11">_FV(B11,"Ticker symbol",TRUE)</f>
        <v>VB</v>
      </c>
      <c r="E11" cm="1">
        <f t="array" ref="E11">_FV(B11,"Price")</f>
        <v>183.94</v>
      </c>
      <c r="F11" s="1" cm="1">
        <f t="array" ref="F11">_FV(B11,"Change (%)",TRUE)</f>
        <v>-1.8411E-2</v>
      </c>
      <c r="G11" s="2" cm="1">
        <f t="array" ref="G11">_FV(B11,"52 week high",TRUE)</f>
        <v>210</v>
      </c>
      <c r="H11" s="2" cm="1">
        <f t="array" ref="H11">_FV(B11,"52 week low",TRUE)</f>
        <v>168.65</v>
      </c>
      <c r="I11" s="3" cm="1">
        <f t="array" ref="I11">_FV(B11,"Market cap",TRUE)/1000000</f>
        <v>42345.545898540004</v>
      </c>
      <c r="J11" s="14" cm="1">
        <f t="array" ref="J11">_FV(B11,"Volume")</f>
        <v>681434</v>
      </c>
      <c r="K11" s="14" cm="1">
        <f t="array" ref="K11">_FV(B11,"Volume average",TRUE)</f>
        <v>535637</v>
      </c>
      <c r="L11" s="3">
        <f t="shared" si="10"/>
        <v>98.525069779999995</v>
      </c>
      <c r="P11" s="7">
        <f t="shared" si="11"/>
        <v>1.2721936684732384</v>
      </c>
      <c r="Q11" s="7">
        <f>G11/E11-1</f>
        <v>0.14167663368489736</v>
      </c>
      <c r="R11" s="7">
        <f>E11/H11-1</f>
        <v>9.0661132522976473E-2</v>
      </c>
      <c r="S11" s="16">
        <f t="shared" si="7"/>
        <v>44929</v>
      </c>
      <c r="T11" cm="1" vm="2">
        <f t="array" aca="1" ref="T11:U11" ca="1">_xlfn.STOCKHISTORY(B11,S11,S11,0,0 )</f>
        <v>44929</v>
      </c>
      <c r="U11" s="17" vm="142">
        <f ca="1"/>
        <v>182.5</v>
      </c>
      <c r="V11" s="7">
        <f ca="1">E11/U11-1</f>
        <v>7.8904109589041926E-3</v>
      </c>
      <c r="X11">
        <v>1</v>
      </c>
      <c r="AH11" s="11"/>
      <c r="AJ11" s="11"/>
      <c r="AK11" s="11" cm="1">
        <f t="array" ref="AK11">_FV(B11,"previous close",TRUE)</f>
        <v>187.39</v>
      </c>
      <c r="AL11" s="4">
        <f t="shared" si="12"/>
        <v>187.39</v>
      </c>
      <c r="AM11" s="11">
        <f t="shared" si="13"/>
        <v>-187.39</v>
      </c>
    </row>
    <row r="12" spans="1:39" outlineLevel="1" x14ac:dyDescent="0.25">
      <c r="A12" s="20" t="s">
        <v>94</v>
      </c>
      <c r="B12" t="e" vm="143">
        <v>#VALUE!</v>
      </c>
      <c r="C12" t="str" cm="1">
        <f t="array" ref="C12">_FV(B12,"Name")</f>
        <v>iShares:Russ 1000 Vl ETF</v>
      </c>
      <c r="D12" t="str" cm="1">
        <f t="array" ref="D12">_FV(B12,"Ticker symbol",TRUE)</f>
        <v>IWD</v>
      </c>
      <c r="E12" cm="1">
        <f t="array" ref="E12">_FV(B12,"Price")</f>
        <v>152.18</v>
      </c>
      <c r="F12" s="1" cm="1">
        <f t="array" ref="F12">_FV(B12,"Change (%)",TRUE)</f>
        <v>-1.5271E-2</v>
      </c>
      <c r="G12" s="2" cm="1">
        <f t="array" ref="G12">_FV(B12,"52 week high",TRUE)</f>
        <v>162.29</v>
      </c>
      <c r="H12" s="2" cm="1">
        <f t="array" ref="H12">_FV(B12,"52 week low",TRUE)</f>
        <v>134.09</v>
      </c>
      <c r="I12" s="3" cm="1">
        <f t="array" ref="I12">_FV(B12,"Market cap",TRUE)/1000000</f>
        <v>50515.277567089994</v>
      </c>
      <c r="J12" s="14" cm="1">
        <f t="array" ref="J12">_FV(B12,"Volume")</f>
        <v>1561301</v>
      </c>
      <c r="K12" s="14" cm="1">
        <f t="array" ref="K12">_FV(B12,"Volume average",TRUE)</f>
        <v>1547533</v>
      </c>
      <c r="L12" s="3">
        <f t="shared" si="10"/>
        <v>235.50357194</v>
      </c>
      <c r="P12" s="7">
        <f t="shared" si="11"/>
        <v>1.0088967408126353</v>
      </c>
      <c r="Q12" s="7">
        <f>G12/E12-1</f>
        <v>6.6434485477723682E-2</v>
      </c>
      <c r="R12" s="7">
        <f>E12/H12-1</f>
        <v>0.13490938921619811</v>
      </c>
      <c r="S12" s="16">
        <f t="shared" si="7"/>
        <v>44929</v>
      </c>
      <c r="T12" cm="1" vm="2">
        <f t="array" aca="1" ref="T12:U12" ca="1">_xlfn.STOCKHISTORY(B12,S12,S12,0,0 )</f>
        <v>44929</v>
      </c>
      <c r="U12" s="17" vm="144">
        <f ca="1"/>
        <v>151.6</v>
      </c>
      <c r="V12" s="7">
        <f ca="1">E12/U12-1</f>
        <v>3.8258575197889222E-3</v>
      </c>
      <c r="X12">
        <v>8</v>
      </c>
      <c r="AH12" s="11"/>
      <c r="AJ12" s="11"/>
      <c r="AK12" s="11" cm="1">
        <f t="array" ref="AK12">_FV(B12,"previous close",TRUE)</f>
        <v>154.54</v>
      </c>
      <c r="AL12" s="4">
        <f t="shared" si="12"/>
        <v>1236.32</v>
      </c>
      <c r="AM12" s="11">
        <f t="shared" si="13"/>
        <v>-1236.32</v>
      </c>
    </row>
    <row r="13" spans="1:39" outlineLevel="1" x14ac:dyDescent="0.25">
      <c r="A13" s="20" t="s">
        <v>95</v>
      </c>
      <c r="B13" t="e" vm="145">
        <v>#VALUE!</v>
      </c>
      <c r="D13" t="str" cm="1">
        <f t="array" ref="D13">_FV(B13,"Ticker symbol",TRUE)</f>
        <v>VOO</v>
      </c>
      <c r="E13" cm="1">
        <f t="array" ref="E13">_FV(B13,"Price")</f>
        <v>377.49</v>
      </c>
      <c r="F13" s="1" cm="1">
        <f t="array" ref="F13">_FV(B13,"Change (%)",TRUE)</f>
        <v>-1.1263E-2</v>
      </c>
      <c r="G13" s="2" cm="1">
        <f t="array" ref="G13">_FV(B13,"52 week high",TRUE)</f>
        <v>396.89</v>
      </c>
      <c r="H13" s="2" cm="1">
        <f t="array" ref="H13">_FV(B13,"52 week low",TRUE)</f>
        <v>319.87</v>
      </c>
      <c r="I13" s="3" cm="1">
        <f t="array" ref="I13">_FV(B13,"Market cap",TRUE)/1000000</f>
        <v>292957.15383940999</v>
      </c>
      <c r="J13" s="14" cm="1">
        <f t="array" ref="J13">_FV(B13,"Volume")</f>
        <v>4307500</v>
      </c>
      <c r="K13" s="14" cm="1">
        <f t="array" ref="K13">_FV(B13,"Volume average",TRUE)</f>
        <v>3199952</v>
      </c>
      <c r="L13" s="3">
        <f t="shared" si="10"/>
        <v>1207.94988048</v>
      </c>
      <c r="P13" s="7">
        <f t="shared" si="11"/>
        <v>1.3461139417091257</v>
      </c>
      <c r="Q13" s="7">
        <f>G13/E13-1</f>
        <v>5.1392089856684864E-2</v>
      </c>
      <c r="R13" s="7">
        <f>E13/H13-1</f>
        <v>0.18013568012004888</v>
      </c>
      <c r="S13" s="16">
        <f t="shared" si="7"/>
        <v>44929</v>
      </c>
      <c r="T13" cm="1" vm="2">
        <f t="array" aca="1" ref="T13:U13" ca="1">_xlfn.STOCKHISTORY(B13,S13,S13,0,0 )</f>
        <v>44929</v>
      </c>
      <c r="U13" s="17" vm="146">
        <f ca="1"/>
        <v>349.99</v>
      </c>
      <c r="V13" s="7">
        <f ca="1">E13/U13-1</f>
        <v>7.857367353352962E-2</v>
      </c>
      <c r="AH13" s="11"/>
      <c r="AJ13" s="11"/>
      <c r="AK13" s="11"/>
      <c r="AM13" s="11"/>
    </row>
    <row r="14" spans="1:39" x14ac:dyDescent="0.25">
      <c r="A14" s="20" t="s">
        <v>96</v>
      </c>
      <c r="B14" t="e" vm="147">
        <v>#VALUE!</v>
      </c>
      <c r="D14" t="str" cm="1">
        <f t="array" ref="D14">_FV(B14,"Ticker symbol",TRUE)</f>
        <v>QQQ</v>
      </c>
      <c r="E14" cm="1">
        <f t="array" ref="E14">_FV(B14,"Price")</f>
        <v>319.38</v>
      </c>
      <c r="F14" s="1" cm="1">
        <f t="array" ref="F14">_FV(B14,"Change (%)",TRUE)</f>
        <v>-8.7220000000000006E-3</v>
      </c>
      <c r="G14" s="2" cm="1">
        <f t="array" ref="G14">_FV(B14,"52 week high",TRUE)</f>
        <v>334.42090000000002</v>
      </c>
      <c r="H14" s="2" cm="1">
        <f t="array" ref="H14">_FV(B14,"52 week low",TRUE)</f>
        <v>254.26</v>
      </c>
      <c r="I14" s="3" cm="1">
        <f t="array" ref="I14">_FV(B14,"Market cap",TRUE)/1000000</f>
        <v>173936.02467708802</v>
      </c>
      <c r="J14" s="14" cm="1">
        <f t="array" ref="J14">_FV(B14,"Volume")</f>
        <v>56305442</v>
      </c>
      <c r="K14" s="14" cm="1">
        <f t="array" ref="K14">_FV(B14,"Volume average",TRUE)</f>
        <v>52288351</v>
      </c>
      <c r="L14" s="3">
        <f t="shared" ref="L14" si="14">K14*E14/1000000</f>
        <v>16699.853542379999</v>
      </c>
      <c r="P14" s="7">
        <f t="shared" ref="P14" si="15">J14/K14</f>
        <v>1.0768257350475634</v>
      </c>
      <c r="Q14" s="7">
        <f>G14/E14-1</f>
        <v>4.709405723589466E-2</v>
      </c>
      <c r="R14" s="7">
        <f>E14/H14-1</f>
        <v>0.2561157869896955</v>
      </c>
      <c r="S14" s="16">
        <f t="shared" si="7"/>
        <v>44929</v>
      </c>
      <c r="T14" cm="1" vm="2">
        <f t="array" aca="1" ref="T14:U14" ca="1">_xlfn.STOCKHISTORY(B14,S14,S14,0,0 )</f>
        <v>44929</v>
      </c>
      <c r="U14" s="17" vm="148">
        <f ca="1"/>
        <v>264.48</v>
      </c>
      <c r="V14" s="7">
        <f ca="1">E14/U14-1</f>
        <v>0.20757713248638821</v>
      </c>
    </row>
    <row r="15" spans="1:39" x14ac:dyDescent="0.25">
      <c r="S15" s="16"/>
      <c r="T15"/>
    </row>
    <row r="16" spans="1:39" outlineLevel="1" x14ac:dyDescent="0.25">
      <c r="A16" s="20" t="s">
        <v>97</v>
      </c>
      <c r="B16" t="e" vm="149">
        <v>#VALUE!</v>
      </c>
      <c r="C16" t="str" cm="1">
        <f t="array" ref="C16">_FV(B16,"Name")</f>
        <v>Vanguard EM St I;ETF</v>
      </c>
      <c r="D16" t="str" cm="1">
        <f t="array" ref="D16">_FV(B16,"Ticker symbol",TRUE)</f>
        <v>VWO</v>
      </c>
      <c r="E16" cm="1">
        <f t="array" ref="E16">_FV(B16,"Price")</f>
        <v>39.685000000000002</v>
      </c>
      <c r="F16" s="1" cm="1">
        <f t="array" ref="F16">_FV(B16,"Change (%)",TRUE)</f>
        <v>-1.0596000000000001E-2</v>
      </c>
      <c r="G16" s="2" cm="1">
        <f t="array" ref="G16">_FV(B16,"52 week high",TRUE)</f>
        <v>44.284999999999997</v>
      </c>
      <c r="H16" s="2" cm="1">
        <f t="array" ref="H16">_FV(B16,"52 week low",TRUE)</f>
        <v>34.880099999999999</v>
      </c>
      <c r="I16" s="3" cm="1">
        <f t="array" ref="I16">_FV(B16,"Market cap",TRUE)/1000000</f>
        <v>71283.525984380001</v>
      </c>
      <c r="J16" s="14" cm="1">
        <f t="array" ref="J16">_FV(B16,"Volume")</f>
        <v>11429879</v>
      </c>
      <c r="K16" s="14" cm="1">
        <f t="array" ref="K16">_FV(B16,"Volume average",TRUE)</f>
        <v>8117444</v>
      </c>
      <c r="L16" s="3">
        <f t="shared" ref="L16:L22" si="16">K16*E16/1000000</f>
        <v>322.14076514000004</v>
      </c>
      <c r="P16" s="7">
        <f t="shared" ref="P16:P22" si="17">J16/K16</f>
        <v>1.4080637944653513</v>
      </c>
      <c r="Q16" s="7">
        <f>G16/E16-1</f>
        <v>0.11591281340556869</v>
      </c>
      <c r="R16" s="7">
        <f>E16/H16-1</f>
        <v>0.13775476561133715</v>
      </c>
      <c r="S16" s="16">
        <f t="shared" ref="S16:S22" si="18">$S$1</f>
        <v>44929</v>
      </c>
      <c r="T16" cm="1" vm="2">
        <f t="array" aca="1" ref="T16:U16" ca="1">_xlfn.STOCKHISTORY(B16,S16,S16,0,0 )</f>
        <v>44929</v>
      </c>
      <c r="U16" s="17" vm="150">
        <f ca="1"/>
        <v>39.4</v>
      </c>
      <c r="V16" s="7">
        <f ca="1">E16/U16-1</f>
        <v>7.2335025380712015E-3</v>
      </c>
      <c r="X16">
        <v>1</v>
      </c>
      <c r="AH16" s="11"/>
      <c r="AJ16" s="11"/>
      <c r="AK16" s="11" cm="1">
        <f t="array" ref="AK16">_FV(B16,"previous close",TRUE)</f>
        <v>40.11</v>
      </c>
      <c r="AL16" s="4">
        <f t="shared" ref="AL16:AL21" si="19">AK16*X16</f>
        <v>40.11</v>
      </c>
      <c r="AM16" s="11">
        <f t="shared" ref="AM16:AM21" si="20">AD16-AL16</f>
        <v>-40.11</v>
      </c>
    </row>
    <row r="17" spans="1:39" outlineLevel="1" x14ac:dyDescent="0.25">
      <c r="A17" s="20" t="s">
        <v>97</v>
      </c>
      <c r="B17" t="e" vm="151">
        <v>#VALUE!</v>
      </c>
      <c r="C17" t="str" cm="1">
        <f t="array" ref="C17">_FV(B17,"Name")</f>
        <v>iShares:MSCI Em Mkts</v>
      </c>
      <c r="D17" t="str" cm="1">
        <f t="array" ref="D17">_FV(B17,"Ticker symbol",TRUE)</f>
        <v>EEM</v>
      </c>
      <c r="E17" cm="1">
        <f t="array" ref="E17">_FV(B17,"Price")</f>
        <v>38.619999999999997</v>
      </c>
      <c r="F17" s="1" cm="1">
        <f t="array" ref="F17">_FV(B17,"Change (%)",TRUE)</f>
        <v>-9.7440000000000009E-3</v>
      </c>
      <c r="G17" s="2" cm="1">
        <f t="array" ref="G17">_FV(B17,"52 week high",TRUE)</f>
        <v>43.23</v>
      </c>
      <c r="H17" s="2" cm="1">
        <f t="array" ref="H17">_FV(B17,"52 week low",TRUE)</f>
        <v>33.484999999999999</v>
      </c>
      <c r="I17" s="3" cm="1">
        <f t="array" ref="I17">_FV(B17,"Market cap",TRUE)/1000000</f>
        <v>24506.741211189998</v>
      </c>
      <c r="J17" s="14" cm="1">
        <f t="array" ref="J17">_FV(B17,"Volume")</f>
        <v>24040361</v>
      </c>
      <c r="K17" s="14" cm="1">
        <f t="array" ref="K17">_FV(B17,"Volume average",TRUE)</f>
        <v>28457079</v>
      </c>
      <c r="L17" s="3">
        <f t="shared" ref="L17:L18" si="21">K17*E17/1000000</f>
        <v>1099.01239098</v>
      </c>
      <c r="P17" s="7">
        <f t="shared" ref="P17:P18" si="22">J17/K17</f>
        <v>0.84479369790553693</v>
      </c>
      <c r="Q17" s="7">
        <f>G17/E17-1</f>
        <v>0.11936820300362516</v>
      </c>
      <c r="R17" s="7">
        <f>E17/H17-1</f>
        <v>0.15335224727489916</v>
      </c>
      <c r="S17" s="16">
        <f t="shared" si="18"/>
        <v>44929</v>
      </c>
      <c r="T17" cm="1" vm="2">
        <f t="array" aca="1" ref="T17:U17" ca="1">_xlfn.STOCKHISTORY(B17,S17,S17,0,0 )</f>
        <v>44929</v>
      </c>
      <c r="U17" s="17" vm="152">
        <f ca="1"/>
        <v>38.22</v>
      </c>
      <c r="V17" s="7">
        <f ca="1">E17/U17-1</f>
        <v>1.0465724751439032E-2</v>
      </c>
      <c r="AH17" s="11"/>
      <c r="AJ17" s="11"/>
      <c r="AK17" s="11"/>
      <c r="AM17" s="11"/>
    </row>
    <row r="18" spans="1:39" outlineLevel="1" x14ac:dyDescent="0.25">
      <c r="A18" s="20" t="s">
        <v>91</v>
      </c>
      <c r="B18" t="e" vm="153">
        <v>#VALUE!</v>
      </c>
      <c r="C18" t="str" cm="1">
        <f t="array" ref="C18">_FV(B18,"Name")</f>
        <v>Vanguard Dev Mkt;ETF</v>
      </c>
      <c r="D18" t="str" cm="1">
        <f t="array" ref="D18">_FV(B18,"Ticker symbol",TRUE)</f>
        <v>VEA</v>
      </c>
      <c r="E18" cm="1">
        <f t="array" ref="E18">_FV(B18,"Price")</f>
        <v>45.83</v>
      </c>
      <c r="F18" s="1" cm="1">
        <f t="array" ref="F18">_FV(B18,"Change (%)",TRUE)</f>
        <v>-1.0579E-2</v>
      </c>
      <c r="G18" s="2" cm="1">
        <f t="array" ref="G18">_FV(B18,"52 week high",TRUE)</f>
        <v>46.57</v>
      </c>
      <c r="H18" s="2" cm="1">
        <f t="array" ref="H18">_FV(B18,"52 week low",TRUE)</f>
        <v>35.424999999999997</v>
      </c>
      <c r="I18" s="3" cm="1">
        <f t="array" ref="I18">_FV(B18,"Market cap",TRUE)/1000000</f>
        <v>112126.51181967999</v>
      </c>
      <c r="J18" s="14" cm="1">
        <f t="array" ref="J18">_FV(B18,"Volume")</f>
        <v>8906898</v>
      </c>
      <c r="K18" s="14" cm="1">
        <f t="array" ref="K18">_FV(B18,"Volume average",TRUE)</f>
        <v>9693229</v>
      </c>
      <c r="L18" s="3">
        <f t="shared" si="21"/>
        <v>444.24068506999998</v>
      </c>
      <c r="P18" s="7">
        <f t="shared" si="22"/>
        <v>0.91887832217726417</v>
      </c>
      <c r="Q18" s="7">
        <f>G18/E18-1</f>
        <v>1.6146628845734368E-2</v>
      </c>
      <c r="R18" s="7">
        <f>E18/H18-1</f>
        <v>0.29371912491178542</v>
      </c>
      <c r="S18" s="16">
        <f t="shared" si="18"/>
        <v>44929</v>
      </c>
      <c r="T18" cm="1" vm="2">
        <f t="array" aca="1" ref="T18:U18" ca="1">_xlfn.STOCKHISTORY(B18,S18,S18,0,0 )</f>
        <v>44929</v>
      </c>
      <c r="U18" s="17" vm="154">
        <f ca="1"/>
        <v>42.2</v>
      </c>
      <c r="V18" s="7">
        <f ca="1">E18/U18-1</f>
        <v>8.6018957345971536E-2</v>
      </c>
      <c r="X18">
        <v>1</v>
      </c>
      <c r="AH18" s="11"/>
      <c r="AJ18" s="11"/>
      <c r="AK18" s="11" cm="1">
        <f t="array" ref="AK18">_FV(B18,"previous close",TRUE)</f>
        <v>46.32</v>
      </c>
      <c r="AL18" s="4">
        <f t="shared" ref="AL18" si="23">AK18*X18</f>
        <v>46.32</v>
      </c>
      <c r="AM18" s="11">
        <f t="shared" ref="AM18" si="24">AD18-AL18</f>
        <v>-46.32</v>
      </c>
    </row>
    <row r="19" spans="1:39" outlineLevel="1" x14ac:dyDescent="0.25">
      <c r="A19" s="20" t="s">
        <v>91</v>
      </c>
      <c r="B19" t="e" vm="155">
        <v>#VALUE!</v>
      </c>
      <c r="C19" t="str" cm="1">
        <f t="array" ref="C19">_FV(B19,"Name")</f>
        <v>iShares:MSCI EAFE ETF</v>
      </c>
      <c r="D19" t="str" cm="1">
        <f t="array" ref="D19">_FV(B19,"Ticker symbol",TRUE)</f>
        <v>EFA</v>
      </c>
      <c r="E19" cm="1">
        <f t="array" ref="E19">_FV(B19,"Price")</f>
        <v>72.77</v>
      </c>
      <c r="F19" s="1" cm="1">
        <f t="array" ref="F19">_FV(B19,"Change (%)",TRUE)</f>
        <v>-1.0067E-2</v>
      </c>
      <c r="G19" s="2" cm="1">
        <f t="array" ref="G19">_FV(B19,"52 week high",TRUE)</f>
        <v>73.89</v>
      </c>
      <c r="H19" s="2" cm="1">
        <f t="array" ref="H19">_FV(B19,"52 week low",TRUE)</f>
        <v>54.61</v>
      </c>
      <c r="I19" s="3" cm="1">
        <f t="array" ref="I19">_FV(B19,"Market cap",TRUE)/1000000</f>
        <v>50035.09114574</v>
      </c>
      <c r="J19" s="14" cm="1">
        <f t="array" ref="J19">_FV(B19,"Volume")</f>
        <v>12837732</v>
      </c>
      <c r="K19" s="14" cm="1">
        <f t="array" ref="K19">_FV(B19,"Volume average",TRUE)</f>
        <v>16700292</v>
      </c>
      <c r="L19" s="3">
        <f t="shared" si="16"/>
        <v>1215.28024884</v>
      </c>
      <c r="P19" s="7">
        <f t="shared" si="17"/>
        <v>0.76871302609559167</v>
      </c>
      <c r="Q19" s="7">
        <f>G19/E19-1</f>
        <v>1.5390957812285277E-2</v>
      </c>
      <c r="R19" s="7">
        <f>E19/H19-1</f>
        <v>0.3325398278703533</v>
      </c>
      <c r="S19" s="16">
        <f t="shared" si="18"/>
        <v>44929</v>
      </c>
      <c r="T19" cm="1" vm="2">
        <f t="array" aca="1" ref="T19:U19" ca="1">_xlfn.STOCKHISTORY(B19,S19,S19,0,0 )</f>
        <v>44929</v>
      </c>
      <c r="U19" s="17" vm="156">
        <f ca="1"/>
        <v>66.22</v>
      </c>
      <c r="V19" s="7">
        <f ca="1">E19/U19-1</f>
        <v>9.8912715191785017E-2</v>
      </c>
      <c r="X19">
        <v>1</v>
      </c>
      <c r="AH19" s="11"/>
      <c r="AJ19" s="11"/>
      <c r="AK19" s="11" cm="1">
        <f t="array" ref="AK19">_FV(B19,"previous close",TRUE)</f>
        <v>73.510000000000005</v>
      </c>
      <c r="AL19" s="4">
        <f t="shared" si="19"/>
        <v>73.510000000000005</v>
      </c>
      <c r="AM19" s="11">
        <f t="shared" si="20"/>
        <v>-73.510000000000005</v>
      </c>
    </row>
    <row r="20" spans="1:39" outlineLevel="1" x14ac:dyDescent="0.25">
      <c r="A20" s="20" t="s">
        <v>101</v>
      </c>
      <c r="B20" t="e" vm="157">
        <v>#VALUE!</v>
      </c>
      <c r="C20" t="str" cm="1">
        <f t="array" ref="C20">_FV(B20,"Name")</f>
        <v>iShares:Russ 1000 Gr ETF</v>
      </c>
      <c r="D20" t="str" cm="1">
        <f t="array" ref="D20">_FV(B20,"Ticker symbol",TRUE)</f>
        <v>IWF</v>
      </c>
      <c r="E20" cm="1">
        <f t="array" ref="E20">_FV(B20,"Price")</f>
        <v>244.62</v>
      </c>
      <c r="F20" s="1" cm="1">
        <f t="array" ref="F20">_FV(B20,"Change (%)",TRUE)</f>
        <v>-8.9540000000000002E-3</v>
      </c>
      <c r="G20" s="2" cm="1">
        <f t="array" ref="G20">_FV(B20,"52 week high",TRUE)</f>
        <v>258.84199999999998</v>
      </c>
      <c r="H20" s="2" cm="1">
        <f t="array" ref="H20">_FV(B20,"52 week low",TRUE)</f>
        <v>202.05</v>
      </c>
      <c r="I20" s="3" cm="1">
        <f t="array" ref="I20">_FV(B20,"Market cap",TRUE)/1000000</f>
        <v>63480.21091247</v>
      </c>
      <c r="J20" s="14" cm="1">
        <f t="array" ref="J20">_FV(B20,"Volume")</f>
        <v>1321695</v>
      </c>
      <c r="K20" s="14" cm="1">
        <f t="array" ref="K20">_FV(B20,"Volume average",TRUE)</f>
        <v>1054510</v>
      </c>
      <c r="L20" s="3">
        <f t="shared" ref="L20" si="25">K20*E20/1000000</f>
        <v>257.95423620000003</v>
      </c>
      <c r="P20" s="7">
        <f t="shared" ref="P20" si="26">J20/K20</f>
        <v>1.2533736048022304</v>
      </c>
      <c r="Q20" s="7">
        <f>G20/E20-1</f>
        <v>5.8139154607145693E-2</v>
      </c>
      <c r="R20" s="7">
        <f>E20/H20-1</f>
        <v>0.21069042316258346</v>
      </c>
      <c r="S20" s="16">
        <f t="shared" si="18"/>
        <v>44929</v>
      </c>
      <c r="T20" cm="1" vm="2">
        <f t="array" aca="1" ref="T20:U20" ca="1">_xlfn.STOCKHISTORY(B20,S20,S20,0,0 )</f>
        <v>44929</v>
      </c>
      <c r="U20" s="17" vm="158">
        <f ca="1"/>
        <v>212.62</v>
      </c>
      <c r="V20" s="7">
        <f ca="1">E20/U20-1</f>
        <v>0.15050324522622516</v>
      </c>
      <c r="X20">
        <v>8</v>
      </c>
      <c r="AH20" s="11"/>
      <c r="AJ20" s="11"/>
      <c r="AK20" s="11" cm="1">
        <f t="array" ref="AK20">_FV(B20,"previous close",TRUE)</f>
        <v>246.83</v>
      </c>
      <c r="AL20" s="4">
        <f t="shared" ref="AL20" si="27">AK20*X20</f>
        <v>1974.64</v>
      </c>
      <c r="AM20" s="11">
        <f t="shared" ref="AM20" si="28">AD20-AL20</f>
        <v>-1974.64</v>
      </c>
    </row>
    <row r="21" spans="1:39" outlineLevel="1" x14ac:dyDescent="0.25">
      <c r="A21" s="20" t="s">
        <v>98</v>
      </c>
      <c r="B21" t="e" vm="159">
        <v>#VALUE!</v>
      </c>
      <c r="C21" t="str" cm="1">
        <f t="array" ref="C21">_FV(B21,"Name")</f>
        <v>ARK Innovation</v>
      </c>
      <c r="D21" t="str" cm="1">
        <f t="array" ref="D21">_FV(B21,"Ticker symbol",TRUE)</f>
        <v>ARKK</v>
      </c>
      <c r="E21" cm="1">
        <f t="array" ref="E21">_FV(B21,"Price")</f>
        <v>34.909999999999997</v>
      </c>
      <c r="F21" s="1" cm="1">
        <f t="array" ref="F21">_FV(B21,"Change (%)",TRUE)</f>
        <v>-2.3222999999999997E-2</v>
      </c>
      <c r="G21" s="2" cm="1">
        <f t="array" ref="G21">_FV(B21,"52 week high",TRUE)</f>
        <v>53.86</v>
      </c>
      <c r="H21" s="2" cm="1">
        <f t="array" ref="H21">_FV(B21,"52 week low",TRUE)</f>
        <v>29.43</v>
      </c>
      <c r="I21" s="3" cm="1">
        <f t="array" ref="I21">_FV(B21,"Market cap",TRUE)/1000000</f>
        <v>6713.9629280899999</v>
      </c>
      <c r="J21" s="14" cm="1">
        <f t="array" ref="J21">_FV(B21,"Volume")</f>
        <v>15760065</v>
      </c>
      <c r="K21" s="14" cm="1">
        <f t="array" ref="K21">_FV(B21,"Volume average",TRUE)</f>
        <v>16114154</v>
      </c>
      <c r="L21" s="3">
        <f t="shared" si="16"/>
        <v>562.54511614</v>
      </c>
      <c r="P21" s="7">
        <f t="shared" si="17"/>
        <v>0.9780262122355291</v>
      </c>
      <c r="Q21" s="7">
        <f>G21/E21-1</f>
        <v>0.54282440561443734</v>
      </c>
      <c r="R21" s="7">
        <f>E21/H21-1</f>
        <v>0.18620455317703022</v>
      </c>
      <c r="S21" s="16">
        <f t="shared" si="18"/>
        <v>44929</v>
      </c>
      <c r="T21" cm="1" vm="2">
        <f t="array" aca="1" ref="T21:U21" ca="1">_xlfn.STOCKHISTORY(B21,S21,S21,0,0 )</f>
        <v>44929</v>
      </c>
      <c r="U21" s="17" vm="160">
        <f ca="1"/>
        <v>30.46</v>
      </c>
      <c r="V21" s="7">
        <f ca="1">E21/U21-1</f>
        <v>0.14609323703217325</v>
      </c>
      <c r="X21">
        <v>8</v>
      </c>
      <c r="AH21" s="11"/>
      <c r="AJ21" s="11"/>
      <c r="AK21" s="11" cm="1">
        <f t="array" ref="AK21">_FV(B21,"previous close",TRUE)</f>
        <v>35.74</v>
      </c>
      <c r="AL21" s="4">
        <f t="shared" si="19"/>
        <v>285.92</v>
      </c>
      <c r="AM21" s="11">
        <f t="shared" si="20"/>
        <v>-285.92</v>
      </c>
    </row>
    <row r="22" spans="1:39" outlineLevel="1" x14ac:dyDescent="0.25">
      <c r="A22" s="20" t="s">
        <v>99</v>
      </c>
      <c r="B22" t="e" vm="161">
        <v>#VALUE!</v>
      </c>
      <c r="D22" t="str" cm="1">
        <f t="array" ref="D22">_FV(B22,"Ticker symbol",TRUE)</f>
        <v>KRE</v>
      </c>
      <c r="E22" cm="1">
        <f t="array" ref="E22">_FV(B22,"Price")</f>
        <v>38.840000000000003</v>
      </c>
      <c r="F22" s="1" cm="1">
        <f t="array" ref="F22">_FV(B22,"Change (%)",TRUE)</f>
        <v>-6.3192999999999999E-2</v>
      </c>
      <c r="G22" s="2" cm="1">
        <f t="array" ref="G22">_FV(B22,"52 week high",TRUE)</f>
        <v>68.83</v>
      </c>
      <c r="H22" s="2" cm="1">
        <f t="array" ref="H22">_FV(B22,"52 week low",TRUE)</f>
        <v>38.11</v>
      </c>
      <c r="I22" s="3" cm="1">
        <f t="array" ref="I22">_FV(B22,"Market cap",TRUE)/1000000</f>
        <v>2918.0763839199999</v>
      </c>
      <c r="J22" s="14" cm="1">
        <f t="array" ref="J22">_FV(B22,"Volume")</f>
        <v>61363961</v>
      </c>
      <c r="K22" s="14" cm="1">
        <f t="array" ref="K22">_FV(B22,"Volume average",TRUE)</f>
        <v>23022682</v>
      </c>
      <c r="L22" s="3">
        <f t="shared" si="16"/>
        <v>894.20096888000012</v>
      </c>
      <c r="P22" s="7">
        <f t="shared" si="17"/>
        <v>2.6653697861960652</v>
      </c>
      <c r="Q22" s="7">
        <f>G22/E22-1</f>
        <v>0.7721421215242017</v>
      </c>
      <c r="R22" s="7">
        <f>E22/H22-1</f>
        <v>1.9155077407504661E-2</v>
      </c>
      <c r="S22" s="16">
        <f t="shared" si="18"/>
        <v>44929</v>
      </c>
      <c r="T22" cm="1" vm="2">
        <f t="array" aca="1" ref="T22:U22" ca="1">_xlfn.STOCKHISTORY(B22,S22,S22,0,0 )</f>
        <v>44929</v>
      </c>
      <c r="U22" s="17" vm="162">
        <f ca="1"/>
        <v>58.33</v>
      </c>
      <c r="V22" s="7">
        <f ca="1">E22/U22-1</f>
        <v>-0.33413337905023133</v>
      </c>
      <c r="AH22" s="11"/>
      <c r="AJ22" s="11"/>
      <c r="AK22" s="11"/>
      <c r="AM22" s="11"/>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x14ac:dyDescent="0.25">
      <c r="S32" s="16"/>
      <c r="T32"/>
    </row>
    <row r="33" spans="6:38" x14ac:dyDescent="0.25">
      <c r="S33" s="16"/>
      <c r="T33"/>
    </row>
    <row r="34" spans="6:38" x14ac:dyDescent="0.25">
      <c r="F34"/>
      <c r="G34"/>
      <c r="H34"/>
      <c r="I34"/>
      <c r="J34"/>
      <c r="K34"/>
      <c r="L34"/>
      <c r="M34"/>
      <c r="N34"/>
      <c r="O34"/>
      <c r="P34"/>
      <c r="Q34"/>
      <c r="R34"/>
      <c r="S34" s="16"/>
      <c r="T34"/>
      <c r="U34"/>
      <c r="V34"/>
      <c r="Y34"/>
      <c r="Z34"/>
      <c r="AA34"/>
      <c r="AB34"/>
      <c r="AD34"/>
      <c r="AE34"/>
      <c r="AF34"/>
      <c r="AI34"/>
      <c r="AL34"/>
    </row>
    <row r="35" spans="6:38" x14ac:dyDescent="0.25">
      <c r="F35"/>
      <c r="G35"/>
      <c r="H35"/>
      <c r="I35"/>
      <c r="J35"/>
      <c r="K35"/>
      <c r="L35"/>
      <c r="M35"/>
      <c r="N35"/>
      <c r="O35"/>
      <c r="P35"/>
      <c r="Q35"/>
      <c r="R35"/>
      <c r="S35" s="16"/>
      <c r="T35"/>
      <c r="U35"/>
      <c r="V35"/>
      <c r="Y35"/>
      <c r="Z35"/>
      <c r="AA35"/>
      <c r="AB35"/>
      <c r="AD35"/>
      <c r="AE35"/>
      <c r="AF35"/>
      <c r="AI35"/>
      <c r="AL35"/>
    </row>
    <row r="36" spans="6:38" x14ac:dyDescent="0.25">
      <c r="F36"/>
      <c r="G36"/>
      <c r="H36"/>
      <c r="I36"/>
      <c r="J36"/>
      <c r="K36"/>
      <c r="L36"/>
      <c r="M36"/>
      <c r="N36"/>
      <c r="O36"/>
      <c r="P36"/>
      <c r="Q36"/>
      <c r="R36"/>
      <c r="S36" s="16"/>
      <c r="T36"/>
      <c r="U36"/>
      <c r="V36"/>
      <c r="Y36"/>
      <c r="Z36"/>
      <c r="AA36"/>
      <c r="AB36"/>
      <c r="AD36"/>
      <c r="AE36"/>
      <c r="AF36"/>
      <c r="AI36"/>
      <c r="AL36"/>
    </row>
    <row r="37" spans="6:38" x14ac:dyDescent="0.25">
      <c r="F37"/>
      <c r="G37"/>
      <c r="H37"/>
      <c r="I37"/>
      <c r="J37"/>
      <c r="K37"/>
      <c r="L37"/>
      <c r="M37"/>
      <c r="N37"/>
      <c r="O37"/>
      <c r="P37"/>
      <c r="Q37"/>
      <c r="R37"/>
      <c r="S37" s="16"/>
      <c r="T37"/>
      <c r="U37"/>
      <c r="V37"/>
      <c r="Y37"/>
      <c r="Z37"/>
      <c r="AA37"/>
      <c r="AB37"/>
      <c r="AD37"/>
      <c r="AE37"/>
      <c r="AF37"/>
      <c r="AI37"/>
      <c r="AL37"/>
    </row>
    <row r="38" spans="6:38" x14ac:dyDescent="0.25">
      <c r="F38"/>
      <c r="G38"/>
      <c r="H38"/>
      <c r="I38"/>
      <c r="J38"/>
      <c r="K38"/>
      <c r="L38"/>
      <c r="M38"/>
      <c r="N38"/>
      <c r="O38"/>
      <c r="P38"/>
      <c r="Q38"/>
      <c r="R38"/>
      <c r="S38" s="16"/>
      <c r="T38"/>
      <c r="U38"/>
      <c r="V38"/>
      <c r="Y38"/>
      <c r="Z38"/>
      <c r="AA38"/>
      <c r="AB38"/>
      <c r="AD38"/>
      <c r="AE38"/>
      <c r="AF38"/>
      <c r="AI38"/>
      <c r="AL38"/>
    </row>
    <row r="39" spans="6:38" x14ac:dyDescent="0.25">
      <c r="F39"/>
      <c r="G39"/>
      <c r="H39"/>
      <c r="I39"/>
      <c r="J39"/>
      <c r="K39"/>
      <c r="L39"/>
      <c r="M39"/>
      <c r="N39"/>
      <c r="O39"/>
      <c r="P39"/>
      <c r="Q39"/>
      <c r="R39"/>
      <c r="S39" s="16"/>
      <c r="T39"/>
      <c r="U39"/>
      <c r="V39"/>
      <c r="Y39"/>
      <c r="Z39"/>
      <c r="AA39"/>
      <c r="AB39"/>
      <c r="AD39"/>
      <c r="AE39"/>
      <c r="AF39"/>
      <c r="AI39"/>
      <c r="AL39"/>
    </row>
    <row r="40" spans="6:38" x14ac:dyDescent="0.25">
      <c r="F40"/>
      <c r="G40"/>
      <c r="H40"/>
      <c r="I40"/>
      <c r="J40"/>
      <c r="K40"/>
      <c r="L40"/>
      <c r="M40"/>
      <c r="N40"/>
      <c r="O40"/>
      <c r="P40"/>
      <c r="Q40"/>
      <c r="R40"/>
      <c r="S40" s="16"/>
      <c r="T40"/>
      <c r="U40"/>
      <c r="V40"/>
      <c r="Y40"/>
      <c r="Z40"/>
      <c r="AA40"/>
      <c r="AB40"/>
      <c r="AD40"/>
      <c r="AE40"/>
      <c r="AF40"/>
      <c r="AI40"/>
      <c r="AL40"/>
    </row>
    <row r="41" spans="6:38" x14ac:dyDescent="0.25">
      <c r="F41"/>
      <c r="G41"/>
      <c r="H41"/>
      <c r="I41"/>
      <c r="J41"/>
      <c r="K41"/>
      <c r="L41"/>
      <c r="M41"/>
      <c r="N41"/>
      <c r="O41"/>
      <c r="P41"/>
      <c r="Q41"/>
      <c r="R41"/>
      <c r="S41" s="16"/>
      <c r="T41"/>
      <c r="U41"/>
      <c r="V41"/>
      <c r="Y41"/>
      <c r="Z41"/>
      <c r="AA41"/>
      <c r="AB41"/>
      <c r="AD41"/>
      <c r="AE41"/>
      <c r="AF41"/>
      <c r="AI41"/>
      <c r="AL41"/>
    </row>
    <row r="42" spans="6:38" x14ac:dyDescent="0.25">
      <c r="F42"/>
      <c r="G42"/>
      <c r="H42"/>
      <c r="I42"/>
      <c r="J42"/>
      <c r="K42"/>
      <c r="L42"/>
      <c r="M42"/>
      <c r="N42"/>
      <c r="O42"/>
      <c r="P42"/>
      <c r="Q42"/>
      <c r="R42"/>
      <c r="S42" s="16"/>
      <c r="T42"/>
      <c r="U42"/>
      <c r="V42"/>
      <c r="Y42"/>
      <c r="Z42"/>
      <c r="AA42"/>
      <c r="AB42"/>
      <c r="AD42"/>
      <c r="AE42"/>
      <c r="AF42"/>
      <c r="AI42"/>
      <c r="AL42"/>
    </row>
  </sheetData>
  <phoneticPr fontId="1" type="noConversion"/>
  <conditionalFormatting sqref="F2:F7">
    <cfRule type="colorScale" priority="2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I2:I7">
    <cfRule type="colorScale" priority="17">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Y1:Y1048576">
    <cfRule type="colorScale" priority="83">
      <colorScale>
        <cfvo type="min"/>
        <cfvo type="percentile" val="50"/>
        <cfvo type="max"/>
        <color rgb="FF63BE7B"/>
        <color rgb="FFFFEB84"/>
        <color rgb="FFF8696B"/>
      </colorScale>
    </cfRule>
  </conditionalFormatting>
  <conditionalFormatting sqref="Y2:Y13">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onditionalFormatting>
  <conditionalFormatting sqref="AA1:AA1048576">
    <cfRule type="colorScale" priority="86">
      <colorScale>
        <cfvo type="min"/>
        <cfvo type="percentile" val="50"/>
        <cfvo type="max"/>
        <color rgb="FF63BE7B"/>
        <color rgb="FFFFEB84"/>
        <color rgb="FFF8696B"/>
      </colorScale>
    </cfRule>
  </conditionalFormatting>
  <conditionalFormatting sqref="AA2:AA13">
    <cfRule type="colorScale" priority="87">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B1:AB1048576">
    <cfRule type="colorScale" priority="89">
      <colorScale>
        <cfvo type="min"/>
        <cfvo type="percentile" val="50"/>
        <cfvo type="max"/>
        <color rgb="FF63BE7B"/>
        <color rgb="FFFFEB84"/>
        <color rgb="FFF8696B"/>
      </colorScale>
    </cfRule>
  </conditionalFormatting>
  <conditionalFormatting sqref="AB2:AB13">
    <cfRule type="colorScale" priority="90">
      <colorScale>
        <cfvo type="min"/>
        <cfvo type="percentile" val="50"/>
        <cfvo type="max"/>
        <color rgb="FFF8696B"/>
        <color rgb="FFFFEB84"/>
        <color rgb="FF63BE7B"/>
      </colorScale>
    </cfRule>
  </conditionalFormatting>
  <conditionalFormatting sqref="P2:P7">
    <cfRule type="colorScale" priority="18">
      <colorScale>
        <cfvo type="min"/>
        <cfvo type="percentile"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Q2:Q7">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R2:R7">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V2:V7">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L2:L7">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F9:F14">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9:I14">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9:L14">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9:P14">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9:Q14">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9:R14">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V9:V14">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Y16:Y22">
    <cfRule type="colorScale" priority="192">
      <colorScale>
        <cfvo type="min"/>
        <cfvo type="percentile" val="50"/>
        <cfvo type="max"/>
        <color rgb="FFF8696B"/>
        <color rgb="FFFFEB84"/>
        <color rgb="FF63BE7B"/>
      </colorScale>
    </cfRule>
    <cfRule type="colorScale" priority="193">
      <colorScale>
        <cfvo type="min"/>
        <cfvo type="percentile" val="50"/>
        <cfvo type="max"/>
        <color rgb="FFF8696B"/>
        <color rgb="FFFFEB84"/>
        <color rgb="FF63BE7B"/>
      </colorScale>
    </cfRule>
  </conditionalFormatting>
  <conditionalFormatting sqref="AA16:AA22">
    <cfRule type="colorScale" priority="199">
      <colorScale>
        <cfvo type="min"/>
        <cfvo type="percentile" val="50"/>
        <cfvo type="max"/>
        <color rgb="FFF8696B"/>
        <color rgb="FFFFEB84"/>
        <color rgb="FF63BE7B"/>
      </colorScale>
    </cfRule>
    <cfRule type="colorScale" priority="200">
      <colorScale>
        <cfvo type="min"/>
        <cfvo type="percentile" val="50"/>
        <cfvo type="max"/>
        <color rgb="FFF8696B"/>
        <color rgb="FFFFEB84"/>
        <color rgb="FF63BE7B"/>
      </colorScale>
    </cfRule>
  </conditionalFormatting>
  <conditionalFormatting sqref="AB16:AB22">
    <cfRule type="colorScale" priority="20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00F1-17F6-4C43-B294-1CE404FA6776}">
  <dimension ref="A1:AM39"/>
  <sheetViews>
    <sheetView zoomScale="85" zoomScaleNormal="85" workbookViewId="0">
      <pane ySplit="1" topLeftCell="A2" activePane="bottomLeft" state="frozen"/>
      <selection activeCell="G1" sqref="G1"/>
      <selection pane="bottomLeft" activeCell="B15" sqref="B2:B15"/>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8" width="8.25" style="7" customWidth="1"/>
    <col min="19" max="19" width="10.125" style="7" hidden="1" customWidth="1"/>
    <col min="20" max="20" width="8.25" style="7" hidden="1" customWidth="1"/>
    <col min="21" max="21" width="10" style="17"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37">
        <v>44929</v>
      </c>
      <c r="T1" s="13"/>
      <c r="U1" s="16" t="s">
        <v>61</v>
      </c>
      <c r="V1" s="7" t="s">
        <v>13</v>
      </c>
      <c r="X1" t="s">
        <v>9</v>
      </c>
      <c r="AH1" s="3"/>
      <c r="AK1" t="s">
        <v>10</v>
      </c>
      <c r="AL1" s="4" t="s">
        <v>11</v>
      </c>
      <c r="AM1" t="s">
        <v>12</v>
      </c>
    </row>
    <row r="2" spans="1:39" outlineLevel="1" x14ac:dyDescent="0.25">
      <c r="A2" s="20"/>
      <c r="B2" t="e" vm="163">
        <v>#VALUE!</v>
      </c>
      <c r="D2" t="str" cm="1">
        <f t="array" ref="D2">_FV(B2,"Ticker symbol",TRUE)</f>
        <v>FRC</v>
      </c>
      <c r="E2" cm="1">
        <f t="array" ref="E2">_FV(B2,"Price")</f>
        <v>3.51</v>
      </c>
      <c r="F2" s="1" cm="1">
        <f t="array" ref="F2">_FV(B2,"Change (%)",TRUE)</f>
        <v>-0.43295600000000001</v>
      </c>
      <c r="G2" s="2" cm="1">
        <f t="array" ref="G2">_FV(B2,"52 week high",TRUE)</f>
        <v>171.09</v>
      </c>
      <c r="H2" s="2" cm="1">
        <f t="array" ref="H2">_FV(B2,"52 week low",TRUE)</f>
        <v>2.9849999999999999</v>
      </c>
      <c r="I2" s="3" cm="1">
        <f t="array" ref="I2">_FV(B2,"Market cap",TRUE)/1000000</f>
        <v>653.6277</v>
      </c>
      <c r="J2" s="14" cm="1">
        <f t="array" ref="J2">_FV(B2,"Volume")</f>
        <v>18241527</v>
      </c>
      <c r="K2" s="14" cm="1">
        <f t="array" ref="K2">_FV(B2,"Volume average",TRUE)</f>
        <v>56808984</v>
      </c>
      <c r="L2" s="3">
        <f>K2*E2/1000000</f>
        <v>199.39953383999998</v>
      </c>
      <c r="P2" s="7">
        <f t="shared" ref="P2:P7" si="0">J2/K2</f>
        <v>0.32110285584406861</v>
      </c>
      <c r="Q2" s="7">
        <f t="shared" ref="Q2:Q7" si="1">G2/E2-1</f>
        <v>47.743589743589745</v>
      </c>
      <c r="R2" s="7">
        <f t="shared" ref="R2:R7" si="2">E2/H2-1</f>
        <v>0.17587939698492461</v>
      </c>
      <c r="S2" s="16">
        <f>$S$1</f>
        <v>44929</v>
      </c>
      <c r="T2" cm="1" vm="2">
        <f t="array" aca="1" ref="T2:U2" ca="1">_xlfn.STOCKHISTORY(B2,S2,S2,0,0 )</f>
        <v>44929</v>
      </c>
      <c r="U2" s="17" vm="164">
        <f ca="1"/>
        <v>121.54</v>
      </c>
      <c r="V2" s="7">
        <f t="shared" ref="V2:V7" ca="1" si="3">E2/U2-1</f>
        <v>-0.97112061872634525</v>
      </c>
      <c r="X2">
        <v>100</v>
      </c>
      <c r="AH2" s="11"/>
      <c r="AJ2" s="11"/>
      <c r="AK2" s="11" cm="1">
        <f t="array" ref="AK2">_FV(B2,"previous close",TRUE)</f>
        <v>6.19</v>
      </c>
      <c r="AL2" s="4">
        <f t="shared" ref="AL2:AL6" si="4">AK2*X2</f>
        <v>619</v>
      </c>
      <c r="AM2" s="11">
        <f t="shared" ref="AM2:AM6" si="5">AD2-AL2</f>
        <v>-619</v>
      </c>
    </row>
    <row r="3" spans="1:39" outlineLevel="1" x14ac:dyDescent="0.25">
      <c r="A3" s="20"/>
      <c r="B3" t="e" vm="165">
        <v>#VALUE!</v>
      </c>
      <c r="C3" t="str" cm="1">
        <f t="array" ref="C3">_FV(B3,"Name")</f>
        <v>PACWEST BANCORP</v>
      </c>
      <c r="D3" t="str" cm="1">
        <f t="array" ref="D3">_FV(B3,"Ticker symbol",TRUE)</f>
        <v>PACW</v>
      </c>
      <c r="E3" cm="1">
        <f t="array" ref="E3">_FV(B3,"Price")</f>
        <v>6.55</v>
      </c>
      <c r="F3" s="1" cm="1">
        <f t="array" ref="F3">_FV(B3,"Change (%)",TRUE)</f>
        <v>-0.277839</v>
      </c>
      <c r="G3" s="2" cm="1">
        <f t="array" ref="G3">_FV(B3,"52 week high",TRUE)</f>
        <v>34.68</v>
      </c>
      <c r="H3" s="2" cm="1">
        <f t="array" ref="H3">_FV(B3,"52 week low",TRUE)</f>
        <v>5</v>
      </c>
      <c r="I3" s="3" cm="1">
        <f t="array" ref="I3">_FV(B3,"Market cap",TRUE)/1000000</f>
        <v>787.59951000000001</v>
      </c>
      <c r="J3" s="14" cm="1">
        <f t="array" ref="J3">_FV(B3,"Volume")</f>
        <v>74553966</v>
      </c>
      <c r="K3" s="14" cm="1">
        <f t="array" ref="K3">_FV(B3,"Volume average",TRUE)</f>
        <v>13962281</v>
      </c>
      <c r="L3" s="3">
        <f t="shared" ref="L3:L7" si="6">K3*E3/1000000</f>
        <v>91.452940549999994</v>
      </c>
      <c r="P3" s="7">
        <f t="shared" si="0"/>
        <v>5.3396694995609959</v>
      </c>
      <c r="Q3" s="7">
        <f t="shared" si="1"/>
        <v>4.2946564885496183</v>
      </c>
      <c r="R3" s="7">
        <f t="shared" si="2"/>
        <v>0.31000000000000005</v>
      </c>
      <c r="S3" s="16">
        <f t="shared" ref="S3:S18" si="7">$S$1</f>
        <v>44929</v>
      </c>
      <c r="T3" cm="1" vm="2">
        <f t="array" aca="1" ref="T3:U3" ca="1">_xlfn.STOCKHISTORY(B3,S3,S3,0,0 )</f>
        <v>44929</v>
      </c>
      <c r="U3" s="17" vm="166">
        <f ca="1"/>
        <v>22.67</v>
      </c>
      <c r="V3" s="7">
        <f t="shared" ca="1" si="3"/>
        <v>-0.71107190119100139</v>
      </c>
      <c r="X3">
        <v>1</v>
      </c>
      <c r="AH3" s="11"/>
      <c r="AJ3" s="11"/>
      <c r="AK3" s="11" cm="1">
        <f t="array" ref="AK3">_FV(B3,"previous close",TRUE)</f>
        <v>9.07</v>
      </c>
      <c r="AL3" s="4">
        <f t="shared" si="4"/>
        <v>9.07</v>
      </c>
      <c r="AM3" s="11">
        <f t="shared" si="5"/>
        <v>-9.07</v>
      </c>
    </row>
    <row r="4" spans="1:39" outlineLevel="1" x14ac:dyDescent="0.25">
      <c r="A4" s="20"/>
      <c r="B4" t="e" vm="167">
        <v>#VALUE!</v>
      </c>
      <c r="C4" t="str" cm="1">
        <f t="array" ref="C4">_FV(B4,"Name")</f>
        <v>CITIZENS FINANCIAL GROUP, INC.</v>
      </c>
      <c r="D4" t="str" cm="1">
        <f t="array" ref="D4">_FV(B4,"Ticker symbol",TRUE)</f>
        <v>CFG</v>
      </c>
      <c r="E4" cm="1">
        <f t="array" ref="E4">_FV(B4,"Price")</f>
        <v>26.93</v>
      </c>
      <c r="F4" s="1" cm="1">
        <f t="array" ref="F4">_FV(B4,"Change (%)",TRUE)</f>
        <v>-5.1761000000000001E-2</v>
      </c>
      <c r="G4" s="2" cm="1">
        <f t="array" ref="G4">_FV(B4,"52 week high",TRUE)</f>
        <v>44.82</v>
      </c>
      <c r="H4" s="2" cm="1">
        <f t="array" ref="H4">_FV(B4,"52 week low",TRUE)</f>
        <v>26.02</v>
      </c>
      <c r="I4" s="3" cm="1">
        <f t="array" ref="I4">_FV(B4,"Market cap",TRUE)/1000000</f>
        <v>13948.37</v>
      </c>
      <c r="J4" s="14" cm="1">
        <f t="array" ref="J4">_FV(B4,"Volume")</f>
        <v>16331864</v>
      </c>
      <c r="K4" s="14" cm="1">
        <f t="array" ref="K4">_FV(B4,"Volume average",TRUE)</f>
        <v>9880370</v>
      </c>
      <c r="L4" s="3">
        <f t="shared" si="6"/>
        <v>266.07836409999999</v>
      </c>
      <c r="P4" s="7">
        <f t="shared" si="0"/>
        <v>1.6529607696877748</v>
      </c>
      <c r="Q4" s="7">
        <f t="shared" si="1"/>
        <v>0.66431489045673975</v>
      </c>
      <c r="R4" s="7">
        <f t="shared" si="2"/>
        <v>3.4973097617217563E-2</v>
      </c>
      <c r="S4" s="16">
        <f t="shared" si="7"/>
        <v>44929</v>
      </c>
      <c r="T4" cm="1" vm="2">
        <f t="array" aca="1" ref="T4:U4" ca="1">_xlfn.STOCKHISTORY(B4,S4,S4,0,0 )</f>
        <v>44929</v>
      </c>
      <c r="U4" s="17" vm="168">
        <f ca="1"/>
        <v>39.53</v>
      </c>
      <c r="V4" s="7">
        <f t="shared" ca="1" si="3"/>
        <v>-0.31874525676701237</v>
      </c>
      <c r="X4">
        <v>1</v>
      </c>
      <c r="AH4" s="11"/>
      <c r="AJ4" s="11"/>
      <c r="AK4" s="11" cm="1">
        <f t="array" ref="AK4">_FV(B4,"previous close",TRUE)</f>
        <v>28.4</v>
      </c>
      <c r="AL4" s="4">
        <f t="shared" si="4"/>
        <v>28.4</v>
      </c>
      <c r="AM4" s="11">
        <f t="shared" si="5"/>
        <v>-28.4</v>
      </c>
    </row>
    <row r="5" spans="1:39" outlineLevel="1" x14ac:dyDescent="0.25">
      <c r="A5" s="20"/>
      <c r="B5" t="e" vm="169">
        <v>#VALUE!</v>
      </c>
      <c r="C5" t="str" cm="1">
        <f t="array" ref="C5">_FV(B5,"Name")</f>
        <v>ZIONS BANCORPORATION, NATIONAL ASSOCIATION</v>
      </c>
      <c r="D5" t="str" cm="1">
        <f t="array" ref="D5">_FV(B5,"Ticker symbol",TRUE)</f>
        <v>ZION</v>
      </c>
      <c r="E5" cm="1">
        <f t="array" ref="E5">_FV(B5,"Price")</f>
        <v>23.92</v>
      </c>
      <c r="F5" s="1" cm="1">
        <f t="array" ref="F5">_FV(B5,"Change (%)",TRUE)</f>
        <v>-0.10812799999999999</v>
      </c>
      <c r="G5" s="2" cm="1">
        <f t="array" ref="G5">_FV(B5,"52 week high",TRUE)</f>
        <v>59.75</v>
      </c>
      <c r="H5" s="2" cm="1">
        <f t="array" ref="H5">_FV(B5,"52 week low",TRUE)</f>
        <v>20.41</v>
      </c>
      <c r="I5" s="3" cm="1">
        <f t="array" ref="I5">_FV(B5,"Market cap",TRUE)/1000000</f>
        <v>3542.5520000000001</v>
      </c>
      <c r="J5" s="14" cm="1">
        <f t="array" ref="J5">_FV(B5,"Volume")</f>
        <v>18550499</v>
      </c>
      <c r="K5" s="14" cm="1">
        <f t="array" ref="K5">_FV(B5,"Volume average",TRUE)</f>
        <v>5125363</v>
      </c>
      <c r="L5" s="3">
        <f t="shared" si="6"/>
        <v>122.59868296</v>
      </c>
      <c r="P5" s="7">
        <f t="shared" si="0"/>
        <v>3.6193532048364183</v>
      </c>
      <c r="Q5" s="7">
        <f t="shared" si="1"/>
        <v>1.4979096989966552</v>
      </c>
      <c r="R5" s="7">
        <f t="shared" si="2"/>
        <v>0.17197452229299381</v>
      </c>
      <c r="S5" s="16">
        <f t="shared" si="7"/>
        <v>44929</v>
      </c>
      <c r="T5" cm="1" vm="2">
        <f t="array" aca="1" ref="T5:U5" ca="1">_xlfn.STOCKHISTORY(B5,S5,S5,0,0 )</f>
        <v>44929</v>
      </c>
      <c r="U5" s="17" vm="170">
        <f ca="1"/>
        <v>48.46</v>
      </c>
      <c r="V5" s="7">
        <f t="shared" ca="1" si="3"/>
        <v>-0.50639702847709445</v>
      </c>
      <c r="X5">
        <v>1</v>
      </c>
      <c r="AH5" s="11"/>
      <c r="AJ5" s="11"/>
      <c r="AK5" s="11" cm="1">
        <f t="array" ref="AK5">_FV(B5,"previous close",TRUE)</f>
        <v>26.82</v>
      </c>
      <c r="AL5" s="4">
        <f t="shared" si="4"/>
        <v>26.82</v>
      </c>
      <c r="AM5" s="11">
        <f t="shared" si="5"/>
        <v>-26.82</v>
      </c>
    </row>
    <row r="6" spans="1:39" outlineLevel="1" x14ac:dyDescent="0.25">
      <c r="A6" s="20"/>
      <c r="B6" t="e" vm="171">
        <v>#VALUE!</v>
      </c>
      <c r="C6" t="str" cm="1">
        <f t="array" ref="C6">_FV(B6,"Name")</f>
        <v>Truist Financial Corporation</v>
      </c>
      <c r="D6" t="str" cm="1">
        <f t="array" ref="D6">_FV(B6,"Ticker symbol",TRUE)</f>
        <v>TFC</v>
      </c>
      <c r="E6" cm="1">
        <f t="array" ref="E6">_FV(B6,"Price")</f>
        <v>29.125</v>
      </c>
      <c r="F6" s="1" cm="1">
        <f t="array" ref="F6">_FV(B6,"Change (%)",TRUE)</f>
        <v>-7.5983999999999996E-2</v>
      </c>
      <c r="G6" s="2" cm="1">
        <f t="array" ref="G6">_FV(B6,"52 week high",TRUE)</f>
        <v>52.22</v>
      </c>
      <c r="H6" s="2" cm="1">
        <f t="array" ref="H6">_FV(B6,"52 week low",TRUE)</f>
        <v>28.7</v>
      </c>
      <c r="I6" s="3" cm="1">
        <f t="array" ref="I6">_FV(B6,"Market cap",TRUE)/1000000</f>
        <v>38792.111749999996</v>
      </c>
      <c r="J6" s="14" cm="1">
        <f t="array" ref="J6">_FV(B6,"Volume")</f>
        <v>21130595</v>
      </c>
      <c r="K6" s="14" cm="1">
        <f t="array" ref="K6">_FV(B6,"Volume average",TRUE)</f>
        <v>13573679</v>
      </c>
      <c r="L6" s="3">
        <f t="shared" si="6"/>
        <v>395.333400875</v>
      </c>
      <c r="P6" s="7">
        <f t="shared" si="0"/>
        <v>1.5567330714097483</v>
      </c>
      <c r="Q6" s="7">
        <f t="shared" si="1"/>
        <v>0.79296137339055783</v>
      </c>
      <c r="R6" s="7">
        <f t="shared" si="2"/>
        <v>1.4808362369338024E-2</v>
      </c>
      <c r="S6" s="16">
        <f t="shared" si="7"/>
        <v>44929</v>
      </c>
      <c r="T6" cm="1" vm="2">
        <f t="array" aca="1" ref="T6:U6" ca="1">_xlfn.STOCKHISTORY(B6,S6,S6,0,0 )</f>
        <v>44929</v>
      </c>
      <c r="U6" s="17" vm="172">
        <f ca="1"/>
        <v>43.63</v>
      </c>
      <c r="V6" s="7">
        <f t="shared" ca="1" si="3"/>
        <v>-0.33245473298189321</v>
      </c>
      <c r="X6">
        <v>8</v>
      </c>
      <c r="AH6" s="11"/>
      <c r="AJ6" s="11"/>
      <c r="AK6" s="11" cm="1">
        <f t="array" ref="AK6">_FV(B6,"previous close",TRUE)</f>
        <v>31.52</v>
      </c>
      <c r="AL6" s="4">
        <f t="shared" si="4"/>
        <v>252.16</v>
      </c>
      <c r="AM6" s="11">
        <f t="shared" si="5"/>
        <v>-252.16</v>
      </c>
    </row>
    <row r="7" spans="1:39" outlineLevel="1" x14ac:dyDescent="0.25">
      <c r="A7" s="20"/>
      <c r="B7" t="e" vm="173">
        <v>#VALUE!</v>
      </c>
      <c r="D7" t="str" cm="1">
        <f t="array" ref="D7">_FV(B7,"Ticker symbol",TRUE)</f>
        <v>MTB</v>
      </c>
      <c r="E7" cm="1">
        <f t="array" ref="E7">_FV(B7,"Price")</f>
        <v>117.41</v>
      </c>
      <c r="F7" s="1" cm="1">
        <f t="array" ref="F7">_FV(B7,"Change (%)",TRUE)</f>
        <v>-3.5171000000000001E-2</v>
      </c>
      <c r="G7" s="2" cm="1">
        <f t="array" ref="G7">_FV(B7,"52 week high",TRUE)</f>
        <v>193.42</v>
      </c>
      <c r="H7" s="2" cm="1">
        <f t="array" ref="H7">_FV(B7,"52 week low",TRUE)</f>
        <v>110</v>
      </c>
      <c r="I7" s="3" cm="1">
        <f t="array" ref="I7">_FV(B7,"Market cap",TRUE)/1000000</f>
        <v>19730.057781</v>
      </c>
      <c r="J7" s="14" cm="1">
        <f t="array" ref="J7">_FV(B7,"Volume")</f>
        <v>2987206</v>
      </c>
      <c r="K7" s="14" cm="1">
        <f t="array" ref="K7">_FV(B7,"Volume average",TRUE)</f>
        <v>1790576</v>
      </c>
      <c r="L7" s="3">
        <f t="shared" si="6"/>
        <v>210.23152816000001</v>
      </c>
      <c r="P7" s="7">
        <f t="shared" si="0"/>
        <v>1.6682933313079142</v>
      </c>
      <c r="Q7" s="7">
        <f t="shared" si="1"/>
        <v>0.64738948982199118</v>
      </c>
      <c r="R7" s="7">
        <f t="shared" si="2"/>
        <v>6.7363636363636292E-2</v>
      </c>
      <c r="S7" s="16">
        <f t="shared" si="7"/>
        <v>44929</v>
      </c>
      <c r="T7" cm="1" vm="2">
        <f t="array" aca="1" ref="T7:U7" ca="1">_xlfn.STOCKHISTORY(B7,S7,S7,0,0 )</f>
        <v>44929</v>
      </c>
      <c r="U7" s="17" vm="174">
        <f ca="1"/>
        <v>144.97</v>
      </c>
      <c r="V7" s="7">
        <f t="shared" ca="1" si="3"/>
        <v>-0.19010829826860731</v>
      </c>
      <c r="AH7" s="11"/>
      <c r="AJ7" s="11"/>
      <c r="AK7" s="11"/>
      <c r="AM7" s="11"/>
    </row>
    <row r="8" spans="1:39" outlineLevel="1" x14ac:dyDescent="0.25">
      <c r="A8" s="20"/>
      <c r="B8" t="e" vm="175">
        <v>#VALUE!</v>
      </c>
      <c r="C8" t="str" cm="1">
        <f t="array" ref="C8">_FV(B8,"Name")</f>
        <v>CULLEN/FROST BANKERS, INC.</v>
      </c>
      <c r="D8" t="str" cm="1">
        <f t="array" ref="D8">_FV(B8,"Ticker symbol",TRUE)</f>
        <v>CFR</v>
      </c>
      <c r="E8" cm="1">
        <f t="array" ref="E8">_FV(B8,"Price")</f>
        <v>101.89</v>
      </c>
      <c r="F8" s="1" cm="1">
        <f t="array" ref="F8">_FV(B8,"Change (%)",TRUE)</f>
        <v>-4.9534000000000002E-2</v>
      </c>
      <c r="G8" s="2" cm="1">
        <f t="array" ref="G8">_FV(B8,"52 week high",TRUE)</f>
        <v>160.6</v>
      </c>
      <c r="H8" s="2" cm="1">
        <f t="array" ref="H8">_FV(B8,"52 week low",TRUE)</f>
        <v>95.75</v>
      </c>
      <c r="I8" s="3" cm="1">
        <f t="array" ref="I8">_FV(B8,"Market cap",TRUE)/1000000</f>
        <v>6561.5733540000001</v>
      </c>
      <c r="J8" s="14" cm="1">
        <f t="array" ref="J8">_FV(B8,"Volume")</f>
        <v>811193</v>
      </c>
      <c r="K8" s="14" cm="1">
        <f t="array" ref="K8">_FV(B8,"Volume average",TRUE)</f>
        <v>611155</v>
      </c>
      <c r="L8" s="3">
        <f t="shared" ref="L8:L12" si="8">K8*E8/1000000</f>
        <v>62.270582950000005</v>
      </c>
      <c r="P8" s="7">
        <f t="shared" ref="P8:P12" si="9">J8/K8</f>
        <v>1.3273114021811161</v>
      </c>
      <c r="Q8" s="7">
        <f>G8/E8-1</f>
        <v>0.57620963784473456</v>
      </c>
      <c r="R8" s="7">
        <f>E8/H8-1</f>
        <v>6.4125326370757296E-2</v>
      </c>
      <c r="S8" s="16">
        <f t="shared" si="7"/>
        <v>44929</v>
      </c>
      <c r="T8" cm="1" vm="2">
        <f t="array" aca="1" ref="T8:U8" ca="1">_xlfn.STOCKHISTORY(B8,S8,S8,0,0 )</f>
        <v>44929</v>
      </c>
      <c r="U8" s="17" vm="176">
        <f ca="1"/>
        <v>130.24</v>
      </c>
      <c r="V8" s="7">
        <f ca="1">E8/U8-1</f>
        <v>-0.21767506142506143</v>
      </c>
      <c r="X8">
        <v>1</v>
      </c>
      <c r="AH8" s="11"/>
      <c r="AJ8" s="11"/>
      <c r="AK8" s="11" cm="1">
        <f t="array" ref="AK8">_FV(B8,"previous close",TRUE)</f>
        <v>107.2</v>
      </c>
      <c r="AL8" s="4">
        <f t="shared" ref="AL8:AL11" si="10">AK8*X8</f>
        <v>107.2</v>
      </c>
      <c r="AM8" s="11">
        <f t="shared" ref="AM8:AM11" si="11">AD8-AL8</f>
        <v>-107.2</v>
      </c>
    </row>
    <row r="9" spans="1:39" outlineLevel="1" x14ac:dyDescent="0.25">
      <c r="A9" s="20"/>
      <c r="B9" t="e" vm="177">
        <v>#VALUE!</v>
      </c>
      <c r="C9" t="str" cm="1">
        <f t="array" ref="C9">_FV(B9,"Name")</f>
        <v>REGIONS FINANCIAL CORPORATION</v>
      </c>
      <c r="D9" t="str" cm="1">
        <f t="array" ref="D9">_FV(B9,"Ticker symbol",TRUE)</f>
        <v>RF</v>
      </c>
      <c r="E9" cm="1">
        <f t="array" ref="E9">_FV(B9,"Price")</f>
        <v>16.649999999999999</v>
      </c>
      <c r="F9" s="1" cm="1">
        <f t="array" ref="F9">_FV(B9,"Change (%)",TRUE)</f>
        <v>-6.6703999999999999E-2</v>
      </c>
      <c r="G9" s="2" cm="1">
        <f t="array" ref="G9">_FV(B9,"52 week high",TRUE)</f>
        <v>24.33</v>
      </c>
      <c r="H9" s="2" cm="1">
        <f t="array" ref="H9">_FV(B9,"52 week low",TRUE)</f>
        <v>13.94</v>
      </c>
      <c r="I9" s="3" cm="1">
        <f t="array" ref="I9">_FV(B9,"Market cap",TRUE)/1000000</f>
        <v>15567.749999</v>
      </c>
      <c r="J9" s="14" cm="1">
        <f t="array" ref="J9">_FV(B9,"Volume")</f>
        <v>11859663</v>
      </c>
      <c r="K9" s="14" cm="1">
        <f t="array" ref="K9">_FV(B9,"Volume average",TRUE)</f>
        <v>10977684</v>
      </c>
      <c r="L9" s="3">
        <f t="shared" si="8"/>
        <v>182.77843859999999</v>
      </c>
      <c r="P9" s="7">
        <f t="shared" si="9"/>
        <v>1.0803429029292517</v>
      </c>
      <c r="Q9" s="7">
        <f>G9/E9-1</f>
        <v>0.46126126126126121</v>
      </c>
      <c r="R9" s="7">
        <f>E9/H9-1</f>
        <v>0.19440459110473451</v>
      </c>
      <c r="S9" s="16">
        <f t="shared" si="7"/>
        <v>44929</v>
      </c>
      <c r="T9" cm="1" vm="2">
        <f t="array" aca="1" ref="T9:U9" ca="1">_xlfn.STOCKHISTORY(B9,S9,S9,0,0 )</f>
        <v>44929</v>
      </c>
      <c r="U9" s="17" vm="178">
        <f ca="1"/>
        <v>21.47</v>
      </c>
      <c r="V9" s="7">
        <f ca="1">E9/U9-1</f>
        <v>-0.22449930135072194</v>
      </c>
      <c r="X9">
        <v>1</v>
      </c>
      <c r="AH9" s="11"/>
      <c r="AJ9" s="11"/>
      <c r="AK9" s="11" cm="1">
        <f t="array" ref="AK9">_FV(B9,"previous close",TRUE)</f>
        <v>17.84</v>
      </c>
      <c r="AL9" s="4">
        <f t="shared" si="10"/>
        <v>17.84</v>
      </c>
      <c r="AM9" s="11">
        <f t="shared" si="11"/>
        <v>-17.84</v>
      </c>
    </row>
    <row r="10" spans="1:39" outlineLevel="1" x14ac:dyDescent="0.25">
      <c r="A10" s="20"/>
      <c r="B10" t="e" vm="179">
        <v>#VALUE!</v>
      </c>
      <c r="C10" t="str" cm="1">
        <f t="array" ref="C10">_FV(B10,"Name")</f>
        <v>WESTERN ALLIANCE BANCORPORATION</v>
      </c>
      <c r="D10" t="str" cm="1">
        <f t="array" ref="D10">_FV(B10,"Ticker symbol",TRUE)</f>
        <v>WAL</v>
      </c>
      <c r="E10" cm="1">
        <f t="array" ref="E10">_FV(B10,"Price")</f>
        <v>30.89</v>
      </c>
      <c r="F10" s="1" cm="1">
        <f t="array" ref="F10">_FV(B10,"Change (%)",TRUE)</f>
        <v>-0.152305</v>
      </c>
      <c r="G10" s="2" cm="1">
        <f t="array" ref="G10">_FV(B10,"52 week high",TRUE)</f>
        <v>86.87</v>
      </c>
      <c r="H10" s="2" cm="1">
        <f t="array" ref="H10">_FV(B10,"52 week low",TRUE)</f>
        <v>7.46</v>
      </c>
      <c r="I10" s="3" cm="1">
        <f t="array" ref="I10">_FV(B10,"Market cap",TRUE)/1000000</f>
        <v>3382.5754710000001</v>
      </c>
      <c r="J10" s="14" cm="1">
        <f t="array" ref="J10">_FV(B10,"Volume")</f>
        <v>25879655</v>
      </c>
      <c r="K10" s="14" cm="1">
        <f t="array" ref="K10">_FV(B10,"Volume average",TRUE)</f>
        <v>5954640</v>
      </c>
      <c r="L10" s="3">
        <f t="shared" si="8"/>
        <v>183.93882959999999</v>
      </c>
      <c r="P10" s="7">
        <f t="shared" si="9"/>
        <v>4.3461325957572585</v>
      </c>
      <c r="Q10" s="7">
        <f>G10/E10-1</f>
        <v>1.8122369698931693</v>
      </c>
      <c r="R10" s="7">
        <f>E10/H10-1</f>
        <v>3.1407506702412871</v>
      </c>
      <c r="S10" s="16">
        <f t="shared" si="7"/>
        <v>44929</v>
      </c>
      <c r="T10" cm="1" vm="2">
        <f t="array" aca="1" ref="T10:U10" ca="1">_xlfn.STOCKHISTORY(B10,S10,S10,0,0 )</f>
        <v>44929</v>
      </c>
      <c r="U10" s="17" vm="180">
        <f ca="1"/>
        <v>58.52</v>
      </c>
      <c r="V10" s="7">
        <f ca="1">E10/U10-1</f>
        <v>-0.47214627477785376</v>
      </c>
      <c r="X10">
        <v>1</v>
      </c>
      <c r="AH10" s="11"/>
      <c r="AJ10" s="11"/>
      <c r="AK10" s="11" cm="1">
        <f t="array" ref="AK10">_FV(B10,"previous close",TRUE)</f>
        <v>36.44</v>
      </c>
      <c r="AL10" s="4">
        <f t="shared" si="10"/>
        <v>36.44</v>
      </c>
      <c r="AM10" s="11">
        <f t="shared" si="11"/>
        <v>-36.44</v>
      </c>
    </row>
    <row r="11" spans="1:39" outlineLevel="1" x14ac:dyDescent="0.25">
      <c r="A11" s="20"/>
      <c r="B11" t="e" vm="181">
        <v>#VALUE!</v>
      </c>
      <c r="C11" t="str" cm="1">
        <f t="array" ref="C11">_FV(B11,"Name")</f>
        <v>HUNTINGTON BANCSHARES INCORPORATED</v>
      </c>
      <c r="D11" t="str" cm="1">
        <f t="array" ref="D11">_FV(B11,"Ticker symbol",TRUE)</f>
        <v>HBAN</v>
      </c>
      <c r="E11" cm="1">
        <f t="array" ref="E11">_FV(B11,"Price")</f>
        <v>10.3</v>
      </c>
      <c r="F11" s="1" cm="1">
        <f t="array" ref="F11">_FV(B11,"Change (%)",TRUE)</f>
        <v>-6.2784000000000006E-2</v>
      </c>
      <c r="G11" s="2" cm="1">
        <f t="array" ref="G11">_FV(B11,"52 week high",TRUE)</f>
        <v>15.74</v>
      </c>
      <c r="H11" s="2" cm="1">
        <f t="array" ref="H11">_FV(B11,"52 week low",TRUE)</f>
        <v>9.94</v>
      </c>
      <c r="I11" s="3" cm="1">
        <f t="array" ref="I11">_FV(B11,"Market cap",TRUE)/1000000</f>
        <v>14869.2345</v>
      </c>
      <c r="J11" s="14" cm="1">
        <f t="array" ref="J11">_FV(B11,"Volume")</f>
        <v>26012289</v>
      </c>
      <c r="K11" s="14" cm="1">
        <f t="array" ref="K11">_FV(B11,"Volume average",TRUE)</f>
        <v>15701581</v>
      </c>
      <c r="L11" s="3">
        <f t="shared" si="8"/>
        <v>161.7262843</v>
      </c>
      <c r="P11" s="7">
        <f t="shared" si="9"/>
        <v>1.6566668668588214</v>
      </c>
      <c r="Q11" s="7">
        <f>G11/E11-1</f>
        <v>0.52815533980582519</v>
      </c>
      <c r="R11" s="7">
        <f>E11/H11-1</f>
        <v>3.6217303822937641E-2</v>
      </c>
      <c r="S11" s="16">
        <f t="shared" si="7"/>
        <v>44929</v>
      </c>
      <c r="T11" cm="1" vm="2">
        <f t="array" aca="1" ref="T11:U11" ca="1">_xlfn.STOCKHISTORY(B11,S11,S11,0,0 )</f>
        <v>44929</v>
      </c>
      <c r="U11" s="17" vm="182">
        <f ca="1"/>
        <v>14.1</v>
      </c>
      <c r="V11" s="7">
        <f ca="1">E11/U11-1</f>
        <v>-0.26950354609929073</v>
      </c>
      <c r="X11">
        <v>8</v>
      </c>
      <c r="AH11" s="11"/>
      <c r="AJ11" s="11"/>
      <c r="AK11" s="11" cm="1">
        <f t="array" ref="AK11">_FV(B11,"previous close",TRUE)</f>
        <v>10.99</v>
      </c>
      <c r="AL11" s="4">
        <f t="shared" si="10"/>
        <v>87.92</v>
      </c>
      <c r="AM11" s="11">
        <f t="shared" si="11"/>
        <v>-87.92</v>
      </c>
    </row>
    <row r="12" spans="1:39" outlineLevel="1" x14ac:dyDescent="0.25">
      <c r="A12" s="20"/>
      <c r="B12" t="e" vm="183">
        <v>#VALUE!</v>
      </c>
      <c r="D12" t="str" cm="1">
        <f t="array" ref="D12">_FV(B12,"Ticker symbol",TRUE)</f>
        <v>EWBC</v>
      </c>
      <c r="E12" cm="1">
        <f t="array" ref="E12">_FV(B12,"Price")</f>
        <v>46.1</v>
      </c>
      <c r="F12" s="1" cm="1">
        <f t="array" ref="F12">_FV(B12,"Change (%)",TRUE)</f>
        <v>-8.8211999999999999E-2</v>
      </c>
      <c r="G12" s="2" cm="1">
        <f t="array" ref="G12">_FV(B12,"52 week high",TRUE)</f>
        <v>80.98</v>
      </c>
      <c r="H12" s="2" cm="1">
        <f t="array" ref="H12">_FV(B12,"52 week low",TRUE)</f>
        <v>33.86</v>
      </c>
      <c r="I12" s="3" cm="1">
        <f t="array" ref="I12">_FV(B12,"Market cap",TRUE)/1000000</f>
        <v>6518.3279400000001</v>
      </c>
      <c r="J12" s="14" cm="1">
        <f t="array" ref="J12">_FV(B12,"Volume")</f>
        <v>4130217</v>
      </c>
      <c r="K12" s="14" cm="1">
        <f t="array" ref="K12">_FV(B12,"Volume average",TRUE)</f>
        <v>1477894</v>
      </c>
      <c r="L12" s="3">
        <f t="shared" si="8"/>
        <v>68.130913400000011</v>
      </c>
      <c r="P12" s="7">
        <f t="shared" si="9"/>
        <v>2.7946638933509438</v>
      </c>
      <c r="Q12" s="7">
        <f>G12/E12-1</f>
        <v>0.75661605206073745</v>
      </c>
      <c r="R12" s="7">
        <f>E12/H12-1</f>
        <v>0.36148848198464267</v>
      </c>
      <c r="S12" s="16">
        <f t="shared" si="7"/>
        <v>44929</v>
      </c>
      <c r="T12" cm="1" vm="2">
        <f t="array" aca="1" ref="T12:U12" ca="1">_xlfn.STOCKHISTORY(B12,S12,S12,0,0 )</f>
        <v>44929</v>
      </c>
      <c r="U12" s="17" vm="184">
        <f ca="1"/>
        <v>66.010000000000005</v>
      </c>
      <c r="V12" s="7">
        <f ca="1">E12/U12-1</f>
        <v>-0.30162096652022419</v>
      </c>
      <c r="AH12" s="11"/>
      <c r="AJ12" s="11"/>
      <c r="AK12" s="11"/>
      <c r="AM12" s="11"/>
    </row>
    <row r="13" spans="1:39" x14ac:dyDescent="0.25">
      <c r="A13" s="20"/>
      <c r="B13" t="e" vm="185">
        <v>#VALUE!</v>
      </c>
      <c r="E13" cm="1">
        <f t="array" ref="E13">_FV(B13,"Price")</f>
        <v>44.01</v>
      </c>
      <c r="F13" s="1" cm="1">
        <f t="array" ref="F13">_FV(B13,"Change (%)",TRUE)</f>
        <v>-7.9288999999999998E-2</v>
      </c>
      <c r="G13" s="2" cm="1">
        <f t="array" ref="G13">_FV(B13,"52 week high",TRUE)</f>
        <v>85.45</v>
      </c>
      <c r="H13" s="2" cm="1">
        <f t="array" ref="H13">_FV(B13,"52 week low",TRUE)</f>
        <v>34.71</v>
      </c>
      <c r="I13" s="3" cm="1">
        <f t="array" ref="I13">_FV(B13,"Market cap",TRUE)/1000000</f>
        <v>1744.947208</v>
      </c>
      <c r="J13" s="14" cm="1">
        <f t="array" ref="J13">_FV(B13,"Volume")</f>
        <v>1679288</v>
      </c>
      <c r="K13" s="14" cm="1">
        <f t="array" ref="K13">_FV(B13,"Volume average",TRUE)</f>
        <v>581715</v>
      </c>
      <c r="L13" s="3">
        <f t="shared" ref="L13:L15" si="12">K13*E13/1000000</f>
        <v>25.601277149999998</v>
      </c>
      <c r="P13" s="7">
        <f t="shared" ref="P13:P15" si="13">J13/K13</f>
        <v>2.8867882038455259</v>
      </c>
      <c r="Q13" s="7">
        <f t="shared" ref="Q13:Q15" si="14">G13/E13-1</f>
        <v>0.9416041808679847</v>
      </c>
      <c r="R13" s="7">
        <f t="shared" ref="R13:R15" si="15">E13/H13-1</f>
        <v>0.26793431287813307</v>
      </c>
      <c r="S13" s="16">
        <f t="shared" si="7"/>
        <v>44929</v>
      </c>
      <c r="T13" cm="1" vm="2">
        <f t="array" aca="1" ref="T13:U13" ca="1">_xlfn.STOCKHISTORY(B13,S13,S13,0,0 )</f>
        <v>44929</v>
      </c>
      <c r="U13" s="17" vm="186">
        <f ca="1"/>
        <v>77.72</v>
      </c>
      <c r="V13" s="7">
        <f t="shared" ref="V13:V15" ca="1" si="16">E13/U13-1</f>
        <v>-0.43373648996397329</v>
      </c>
    </row>
    <row r="14" spans="1:39" x14ac:dyDescent="0.25">
      <c r="B14" t="e" vm="187">
        <v>#VALUE!</v>
      </c>
      <c r="E14" cm="1">
        <f t="array" ref="E14">_FV(B14,"Price")</f>
        <v>10.130000000000001</v>
      </c>
      <c r="F14" s="1" cm="1">
        <f t="array" ref="F14">_FV(B14,"Change (%)",TRUE)</f>
        <v>-5.4154999999999995E-2</v>
      </c>
      <c r="G14" s="2" cm="1">
        <f t="array" ref="G14">_FV(B14,"52 week high",TRUE)</f>
        <v>11.02</v>
      </c>
      <c r="H14" s="2" cm="1">
        <f t="array" ref="H14">_FV(B14,"52 week low",TRUE)</f>
        <v>5.81</v>
      </c>
      <c r="I14" s="3" cm="1">
        <f t="array" ref="I14">_FV(B14,"Market cap",TRUE)/1000000</f>
        <v>7315.3825390000002</v>
      </c>
      <c r="J14" s="14" cm="1">
        <f t="array" ref="J14">_FV(B14,"Volume")</f>
        <v>28581403</v>
      </c>
      <c r="K14" s="14" cm="1">
        <f t="array" ref="K14">_FV(B14,"Volume average",TRUE)</f>
        <v>15393942</v>
      </c>
      <c r="L14" s="3">
        <f t="shared" si="12"/>
        <v>155.94063246000002</v>
      </c>
      <c r="P14" s="7">
        <f t="shared" si="13"/>
        <v>1.8566656285959762</v>
      </c>
      <c r="Q14" s="7">
        <f t="shared" si="14"/>
        <v>8.7857847976307912E-2</v>
      </c>
      <c r="R14" s="7">
        <f t="shared" si="15"/>
        <v>0.74354561101549077</v>
      </c>
      <c r="S14" s="16">
        <f t="shared" si="7"/>
        <v>44929</v>
      </c>
      <c r="T14" cm="1" vm="2">
        <f t="array" aca="1" ref="T14:U14" ca="1">_xlfn.STOCKHISTORY(B14,S14,S14,0,0 )</f>
        <v>44929</v>
      </c>
      <c r="U14" s="17" vm="188">
        <f ca="1"/>
        <v>8.64</v>
      </c>
      <c r="V14" s="7">
        <f t="shared" ca="1" si="16"/>
        <v>0.17245370370370372</v>
      </c>
    </row>
    <row r="15" spans="1:39" outlineLevel="1" x14ac:dyDescent="0.25">
      <c r="A15" s="20"/>
      <c r="B15" t="e" vm="189">
        <v>#VALUE!</v>
      </c>
      <c r="C15" t="str" cm="1">
        <f t="array" ref="C15">_FV(B15,"Name")</f>
        <v>FIRST HORIZON CORPORATION</v>
      </c>
      <c r="D15" t="str" cm="1">
        <f t="array" ref="D15">_FV(B15,"Ticker symbol",TRUE)</f>
        <v>FHN</v>
      </c>
      <c r="E15" cm="1">
        <f t="array" ref="E15">_FV(B15,"Price")</f>
        <v>16.18</v>
      </c>
      <c r="F15" s="1" cm="1">
        <f t="array" ref="F15">_FV(B15,"Change (%)",TRUE)</f>
        <v>-7.6483999999999996E-2</v>
      </c>
      <c r="G15" s="2" cm="1">
        <f t="array" ref="G15">_FV(B15,"52 week high",TRUE)</f>
        <v>24.92</v>
      </c>
      <c r="H15" s="2" cm="1">
        <f t="array" ref="H15">_FV(B15,"52 week low",TRUE)</f>
        <v>13.4</v>
      </c>
      <c r="I15" s="3" cm="1">
        <f t="array" ref="I15">_FV(B15,"Market cap",TRUE)/1000000</f>
        <v>8704.84</v>
      </c>
      <c r="J15" s="14" cm="1">
        <f t="array" ref="J15">_FV(B15,"Volume")</f>
        <v>11397693</v>
      </c>
      <c r="K15" s="14" cm="1">
        <f t="array" ref="K15">_FV(B15,"Volume average",TRUE)</f>
        <v>5125310</v>
      </c>
      <c r="L15" s="3">
        <f t="shared" si="12"/>
        <v>82.927515799999995</v>
      </c>
      <c r="P15" s="7">
        <f t="shared" si="13"/>
        <v>2.2238055844426969</v>
      </c>
      <c r="Q15" s="7">
        <f t="shared" si="14"/>
        <v>0.54017305315203967</v>
      </c>
      <c r="R15" s="7">
        <f t="shared" si="15"/>
        <v>0.20746268656716405</v>
      </c>
      <c r="S15" s="16">
        <f t="shared" si="7"/>
        <v>44929</v>
      </c>
      <c r="T15" cm="1" vm="2">
        <f t="array" aca="1" ref="T15:U15" ca="1">_xlfn.STOCKHISTORY(B15,S15,S15,0,0 )</f>
        <v>44929</v>
      </c>
      <c r="U15" s="17" vm="190">
        <f ca="1"/>
        <v>24.46</v>
      </c>
      <c r="V15" s="7">
        <f t="shared" ca="1" si="16"/>
        <v>-0.33851185609157808</v>
      </c>
      <c r="X15">
        <v>1</v>
      </c>
      <c r="AH15" s="11"/>
      <c r="AJ15" s="11"/>
      <c r="AK15" s="11" cm="1">
        <f t="array" ref="AK15">_FV(B15,"previous close",TRUE)</f>
        <v>17.52</v>
      </c>
      <c r="AL15" s="4">
        <f t="shared" ref="AL15" si="17">AK15*X15</f>
        <v>17.52</v>
      </c>
      <c r="AM15" s="11">
        <f t="shared" ref="AM15" si="18">AD15-AL15</f>
        <v>-17.52</v>
      </c>
    </row>
    <row r="16" spans="1:39" outlineLevel="1" x14ac:dyDescent="0.25">
      <c r="A16" s="20"/>
      <c r="P16" s="1"/>
      <c r="S16" s="16"/>
      <c r="T16"/>
      <c r="AH16" s="11"/>
      <c r="AJ16" s="11"/>
      <c r="AK16" s="11"/>
      <c r="AM16" s="11"/>
    </row>
    <row r="17" spans="1:39" outlineLevel="1" x14ac:dyDescent="0.25">
      <c r="A17" s="20"/>
      <c r="B17" t="e" vm="161">
        <v>#VALUE!</v>
      </c>
      <c r="C17" t="str" cm="1">
        <f t="array" ref="C17">_FV(B17,"Name")</f>
        <v>SPDR S&amp;P Reg Banking ETF</v>
      </c>
      <c r="D17" t="str" cm="1">
        <f t="array" ref="D17">_FV(B17,"Ticker symbol",TRUE)</f>
        <v>KRE</v>
      </c>
      <c r="E17" s="27" cm="1">
        <f t="array" ref="E17">_FV(B17,"Price")</f>
        <v>38.840000000000003</v>
      </c>
      <c r="F17" s="28" cm="1">
        <f t="array" ref="F17">_FV(B17,"Change (%)",TRUE)</f>
        <v>-6.3192999999999999E-2</v>
      </c>
      <c r="G17" s="29" cm="1">
        <f t="array" ref="G17">_FV(B17,"52 week high",TRUE)</f>
        <v>68.83</v>
      </c>
      <c r="H17" s="29" cm="1">
        <f t="array" ref="H17">_FV(B17,"52 week low",TRUE)</f>
        <v>38.11</v>
      </c>
      <c r="I17" s="30" cm="1">
        <f t="array" ref="I17">_FV(B17,"Market cap",TRUE)/1000000</f>
        <v>2918.0763839199999</v>
      </c>
      <c r="J17" s="31" cm="1">
        <f t="array" ref="J17">_FV(B17,"Volume")</f>
        <v>61363961</v>
      </c>
      <c r="K17" s="31" cm="1">
        <f t="array" ref="K17">_FV(B17,"Volume average",TRUE)</f>
        <v>23022682</v>
      </c>
      <c r="L17" s="30">
        <f t="shared" ref="L17" si="19">K17*E17/1000000</f>
        <v>894.20096888000012</v>
      </c>
      <c r="M17" s="30"/>
      <c r="N17" s="30"/>
      <c r="O17" s="30"/>
      <c r="P17" s="32">
        <f t="shared" ref="P17" si="20">J17/K17</f>
        <v>2.6653697861960652</v>
      </c>
      <c r="Q17" s="32">
        <f t="shared" ref="Q17" si="21">G17/E17-1</f>
        <v>0.7721421215242017</v>
      </c>
      <c r="R17" s="32">
        <f t="shared" ref="R17" si="22">E17/H17-1</f>
        <v>1.9155077407504661E-2</v>
      </c>
      <c r="S17" s="33">
        <f t="shared" si="7"/>
        <v>44929</v>
      </c>
      <c r="T17" s="34" cm="1" vm="2">
        <f t="array" aca="1" ref="T17:U17" ca="1">_xlfn.STOCKHISTORY(B17,S17,S17,0,0 )</f>
        <v>44929</v>
      </c>
      <c r="U17" s="35" vm="162">
        <f ca="1"/>
        <v>58.33</v>
      </c>
      <c r="V17" s="32">
        <f t="shared" ref="V17" ca="1" si="23">E17/U17-1</f>
        <v>-0.33413337905023133</v>
      </c>
      <c r="W17" s="27"/>
      <c r="X17" s="27"/>
      <c r="Y17" s="36"/>
      <c r="AH17" s="11"/>
      <c r="AJ17" s="11"/>
      <c r="AK17" s="11"/>
      <c r="AM17" s="11"/>
    </row>
    <row r="18" spans="1:39" outlineLevel="1" x14ac:dyDescent="0.25">
      <c r="A18" s="20"/>
      <c r="E18" s="27"/>
      <c r="F18" s="28"/>
      <c r="G18" s="29"/>
      <c r="H18" s="29"/>
      <c r="I18" s="30"/>
      <c r="J18" s="31"/>
      <c r="K18" s="31"/>
      <c r="L18" s="30"/>
      <c r="M18" s="30"/>
      <c r="N18" s="30"/>
      <c r="O18" s="30"/>
      <c r="P18" s="32"/>
      <c r="Q18" s="32"/>
      <c r="R18" s="32"/>
      <c r="S18" s="33"/>
      <c r="T18" s="34"/>
      <c r="U18" s="35"/>
      <c r="V18" s="32"/>
      <c r="AH18" s="11"/>
      <c r="AJ18" s="11"/>
      <c r="AK18" s="11"/>
      <c r="AM18" s="11"/>
    </row>
    <row r="19" spans="1:39" outlineLevel="1" x14ac:dyDescent="0.25">
      <c r="A19" s="20"/>
      <c r="S19" s="16"/>
      <c r="T19"/>
      <c r="AH19" s="11"/>
      <c r="AJ19" s="11"/>
      <c r="AK19" s="11"/>
      <c r="AM19" s="11"/>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row r="38" spans="1:39" s="17" customFormat="1" x14ac:dyDescent="0.25">
      <c r="A38"/>
      <c r="B38"/>
      <c r="C38"/>
      <c r="D38"/>
      <c r="E38"/>
      <c r="F38" s="1"/>
      <c r="G38" s="2"/>
      <c r="H38" s="2"/>
      <c r="I38" s="3"/>
      <c r="J38" s="14"/>
      <c r="K38" s="14"/>
      <c r="L38" s="3"/>
      <c r="M38" s="3"/>
      <c r="N38" s="3"/>
      <c r="O38" s="3"/>
      <c r="P38" s="7"/>
      <c r="Q38" s="7"/>
      <c r="R38" s="7"/>
      <c r="S38" s="16"/>
      <c r="T38"/>
      <c r="V38" s="7"/>
      <c r="W38"/>
      <c r="X38"/>
      <c r="Y38" s="3"/>
      <c r="Z38" s="4"/>
      <c r="AA38" s="3"/>
      <c r="AB38" s="7"/>
      <c r="AC38"/>
      <c r="AD38" s="4"/>
      <c r="AE38" s="4"/>
      <c r="AF38" s="4"/>
      <c r="AG38"/>
      <c r="AH38"/>
      <c r="AI38" s="4"/>
      <c r="AJ38"/>
      <c r="AK38"/>
      <c r="AL38" s="4"/>
      <c r="AM38"/>
    </row>
    <row r="39" spans="1:39" s="17" customFormat="1" x14ac:dyDescent="0.25">
      <c r="A39"/>
      <c r="B39"/>
      <c r="C39"/>
      <c r="D39"/>
      <c r="E39"/>
      <c r="F39" s="1"/>
      <c r="G39" s="2"/>
      <c r="H39" s="2"/>
      <c r="I39" s="3"/>
      <c r="J39" s="14"/>
      <c r="K39" s="14"/>
      <c r="L39" s="3"/>
      <c r="M39" s="3"/>
      <c r="N39" s="3"/>
      <c r="O39" s="3"/>
      <c r="P39" s="7"/>
      <c r="Q39" s="7"/>
      <c r="R39" s="7"/>
      <c r="S39" s="16"/>
      <c r="T39"/>
      <c r="V39" s="7"/>
      <c r="W39"/>
      <c r="X39"/>
      <c r="Y39" s="3"/>
      <c r="Z39" s="4"/>
      <c r="AA39" s="3"/>
      <c r="AB39" s="7"/>
      <c r="AC39"/>
      <c r="AD39" s="4"/>
      <c r="AE39" s="4"/>
      <c r="AF39" s="4"/>
      <c r="AG39"/>
      <c r="AH39"/>
      <c r="AI39" s="4"/>
      <c r="AJ39"/>
      <c r="AK39"/>
      <c r="AL39" s="4"/>
      <c r="AM39"/>
    </row>
  </sheetData>
  <phoneticPr fontId="1" type="noConversion"/>
  <conditionalFormatting sqref="F2:F7">
    <cfRule type="colorScale" priority="119">
      <colorScale>
        <cfvo type="min"/>
        <cfvo type="percentile" val="50"/>
        <cfvo type="max"/>
        <color rgb="FF63BE7B"/>
        <color rgb="FFFFEB84"/>
        <color rgb="FFF8696B"/>
      </colorScale>
    </cfRule>
    <cfRule type="colorScale" priority="120">
      <colorScale>
        <cfvo type="min"/>
        <cfvo type="percentile" val="50"/>
        <cfvo type="max"/>
        <color rgb="FFF8696B"/>
        <color rgb="FFFFEB84"/>
        <color rgb="FF63BE7B"/>
      </colorScale>
    </cfRule>
  </conditionalFormatting>
  <conditionalFormatting sqref="F8:F15">
    <cfRule type="colorScale" priority="117">
      <colorScale>
        <cfvo type="min"/>
        <cfvo type="percentile" val="50"/>
        <cfvo type="max"/>
        <color rgb="FF63BE7B"/>
        <color rgb="FFFFEB84"/>
        <color rgb="FFF8696B"/>
      </colorScale>
    </cfRule>
    <cfRule type="colorScale" priority="118">
      <colorScale>
        <cfvo type="min"/>
        <cfvo type="percentile" val="50"/>
        <cfvo type="max"/>
        <color rgb="FFF8696B"/>
        <color rgb="FFFFEB84"/>
        <color rgb="FF63BE7B"/>
      </colorScale>
    </cfRule>
  </conditionalFormatting>
  <conditionalFormatting sqref="Y1:Y16 Y18:Y1048576">
    <cfRule type="colorScale" priority="126">
      <colorScale>
        <cfvo type="min"/>
        <cfvo type="percentile" val="50"/>
        <cfvo type="max"/>
        <color rgb="FF63BE7B"/>
        <color rgb="FFFFEB84"/>
        <color rgb="FFF8696B"/>
      </colorScale>
    </cfRule>
  </conditionalFormatting>
  <conditionalFormatting sqref="Y2:Y12">
    <cfRule type="colorScale" priority="174">
      <colorScale>
        <cfvo type="min"/>
        <cfvo type="percentile" val="50"/>
        <cfvo type="max"/>
        <color rgb="FFF8696B"/>
        <color rgb="FFFFEB84"/>
        <color rgb="FF63BE7B"/>
      </colorScale>
    </cfRule>
    <cfRule type="colorScale" priority="175">
      <colorScale>
        <cfvo type="min"/>
        <cfvo type="percentile" val="50"/>
        <cfvo type="max"/>
        <color rgb="FFF8696B"/>
        <color rgb="FFFFEB84"/>
        <color rgb="FF63BE7B"/>
      </colorScale>
    </cfRule>
  </conditionalFormatting>
  <conditionalFormatting sqref="Y15:Y16 Y18:Y19">
    <cfRule type="colorScale" priority="121">
      <colorScale>
        <cfvo type="min"/>
        <cfvo type="percentile" val="50"/>
        <cfvo type="max"/>
        <color rgb="FFF8696B"/>
        <color rgb="FFFFEB84"/>
        <color rgb="FF63BE7B"/>
      </colorScale>
    </cfRule>
    <cfRule type="colorScale" priority="122">
      <colorScale>
        <cfvo type="min"/>
        <cfvo type="percentile" val="50"/>
        <cfvo type="max"/>
        <color rgb="FFF8696B"/>
        <color rgb="FFFFEB84"/>
        <color rgb="FF63BE7B"/>
      </colorScale>
    </cfRule>
  </conditionalFormatting>
  <conditionalFormatting sqref="AA1:AA1048576">
    <cfRule type="colorScale" priority="129">
      <colorScale>
        <cfvo type="min"/>
        <cfvo type="percentile" val="50"/>
        <cfvo type="max"/>
        <color rgb="FF63BE7B"/>
        <color rgb="FFFFEB84"/>
        <color rgb="FFF8696B"/>
      </colorScale>
    </cfRule>
  </conditionalFormatting>
  <conditionalFormatting sqref="AA2:AA12">
    <cfRule type="colorScale" priority="181">
      <colorScale>
        <cfvo type="min"/>
        <cfvo type="percentile" val="50"/>
        <cfvo type="max"/>
        <color rgb="FFF8696B"/>
        <color rgb="FFFFEB84"/>
        <color rgb="FF63BE7B"/>
      </colorScale>
    </cfRule>
    <cfRule type="colorScale" priority="182">
      <colorScale>
        <cfvo type="min"/>
        <cfvo type="percentile" val="50"/>
        <cfvo type="max"/>
        <color rgb="FFF8696B"/>
        <color rgb="FFFFEB84"/>
        <color rgb="FF63BE7B"/>
      </colorScale>
    </cfRule>
  </conditionalFormatting>
  <conditionalFormatting sqref="AA15:AA19">
    <cfRule type="colorScale" priority="123">
      <colorScale>
        <cfvo type="min"/>
        <cfvo type="percentile" val="50"/>
        <cfvo type="max"/>
        <color rgb="FFF8696B"/>
        <color rgb="FFFFEB84"/>
        <color rgb="FF63BE7B"/>
      </colorScale>
    </cfRule>
    <cfRule type="colorScale" priority="124">
      <colorScale>
        <cfvo type="min"/>
        <cfvo type="percentile" val="50"/>
        <cfvo type="max"/>
        <color rgb="FFF8696B"/>
        <color rgb="FFFFEB84"/>
        <color rgb="FF63BE7B"/>
      </colorScale>
    </cfRule>
  </conditionalFormatting>
  <conditionalFormatting sqref="AB1:AB1048576">
    <cfRule type="colorScale" priority="132">
      <colorScale>
        <cfvo type="min"/>
        <cfvo type="percentile" val="50"/>
        <cfvo type="max"/>
        <color rgb="FF63BE7B"/>
        <color rgb="FFFFEB84"/>
        <color rgb="FFF8696B"/>
      </colorScale>
    </cfRule>
  </conditionalFormatting>
  <conditionalFormatting sqref="AB2:AB12">
    <cfRule type="colorScale" priority="188">
      <colorScale>
        <cfvo type="min"/>
        <cfvo type="percentile" val="50"/>
        <cfvo type="max"/>
        <color rgb="FFF8696B"/>
        <color rgb="FFFFEB84"/>
        <color rgb="FF63BE7B"/>
      </colorScale>
    </cfRule>
  </conditionalFormatting>
  <conditionalFormatting sqref="AB15:AB19">
    <cfRule type="colorScale" priority="125">
      <colorScale>
        <cfvo type="min"/>
        <cfvo type="percentile" val="50"/>
        <cfvo type="max"/>
        <color rgb="FFF8696B"/>
        <color rgb="FFFFEB84"/>
        <color rgb="FF63BE7B"/>
      </colorScale>
    </cfRule>
  </conditionalFormatting>
  <conditionalFormatting sqref="F2:F15">
    <cfRule type="colorScale" priority="27">
      <colorScale>
        <cfvo type="min"/>
        <cfvo type="percentile" val="50"/>
        <cfvo type="max"/>
        <color rgb="FFF8696B"/>
        <color rgb="FFFFEB84"/>
        <color rgb="FF63BE7B"/>
      </colorScale>
    </cfRule>
  </conditionalFormatting>
  <conditionalFormatting sqref="I2:I7">
    <cfRule type="colorScale" priority="62">
      <colorScale>
        <cfvo type="min"/>
        <cfvo type="percentile" val="50"/>
        <cfvo type="max"/>
        <color rgb="FF63BE7B"/>
        <color rgb="FFFFEB84"/>
        <color rgb="FFF8696B"/>
      </colorScale>
    </cfRule>
    <cfRule type="colorScale" priority="63">
      <colorScale>
        <cfvo type="min"/>
        <cfvo type="percentile" val="50"/>
        <cfvo type="max"/>
        <color rgb="FFF8696B"/>
        <color rgb="FFFFEB84"/>
        <color rgb="FF63BE7B"/>
      </colorScale>
    </cfRule>
  </conditionalFormatting>
  <conditionalFormatting sqref="I8:I15">
    <cfRule type="colorScale" priority="60">
      <colorScale>
        <cfvo type="min"/>
        <cfvo type="percentile" val="50"/>
        <cfvo type="max"/>
        <color rgb="FF63BE7B"/>
        <color rgb="FFFFEB84"/>
        <color rgb="FFF8696B"/>
      </colorScale>
    </cfRule>
    <cfRule type="colorScale" priority="61">
      <colorScale>
        <cfvo type="min"/>
        <cfvo type="percentile" val="50"/>
        <cfvo type="max"/>
        <color rgb="FFF8696B"/>
        <color rgb="FFFFEB84"/>
        <color rgb="FF63BE7B"/>
      </colorScale>
    </cfRule>
  </conditionalFormatting>
  <conditionalFormatting sqref="I2:I15">
    <cfRule type="colorScale" priority="6">
      <colorScale>
        <cfvo type="min"/>
        <cfvo type="percentile" val="50"/>
        <cfvo type="max"/>
        <color rgb="FFF8696B"/>
        <color rgb="FFFFEB84"/>
        <color rgb="FF63BE7B"/>
      </colorScale>
    </cfRule>
  </conditionalFormatting>
  <conditionalFormatting sqref="P16">
    <cfRule type="colorScale" priority="31">
      <colorScale>
        <cfvo type="min"/>
        <cfvo type="percentile" val="50"/>
        <cfvo type="max"/>
        <color rgb="FF63BE7B"/>
        <color rgb="FFFFEB84"/>
        <color rgb="FFF8696B"/>
      </colorScale>
    </cfRule>
    <cfRule type="colorScale" priority="32">
      <colorScale>
        <cfvo type="min"/>
        <cfvo type="percentile" val="50"/>
        <cfvo type="max"/>
        <color rgb="FFF8696B"/>
        <color rgb="FFFFEB84"/>
        <color rgb="FF63BE7B"/>
      </colorScale>
    </cfRule>
  </conditionalFormatting>
  <conditionalFormatting sqref="P16">
    <cfRule type="colorScale" priority="28">
      <colorScale>
        <cfvo type="min"/>
        <cfvo type="percentile" val="50"/>
        <cfvo type="max"/>
        <color rgb="FFF8696B"/>
        <color rgb="FFFFEB84"/>
        <color rgb="FF63BE7B"/>
      </colorScale>
    </cfRule>
  </conditionalFormatting>
  <conditionalFormatting sqref="P2:P7">
    <cfRule type="colorScale" priority="25">
      <colorScale>
        <cfvo type="min"/>
        <cfvo type="percentile" val="50"/>
        <cfvo type="max"/>
        <color rgb="FF63BE7B"/>
        <color rgb="FFFFEB84"/>
        <color rgb="FFF8696B"/>
      </colorScale>
    </cfRule>
    <cfRule type="colorScale" priority="26">
      <colorScale>
        <cfvo type="min"/>
        <cfvo type="percentile" val="50"/>
        <cfvo type="max"/>
        <color rgb="FFF8696B"/>
        <color rgb="FFFFEB84"/>
        <color rgb="FF63BE7B"/>
      </colorScale>
    </cfRule>
  </conditionalFormatting>
  <conditionalFormatting sqref="P8:P15">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P2:P15">
    <cfRule type="colorScale" priority="22">
      <colorScale>
        <cfvo type="min"/>
        <cfvo type="percentile" val="50"/>
        <cfvo type="max"/>
        <color rgb="FFF8696B"/>
        <color rgb="FFFFEB84"/>
        <color rgb="FF63BE7B"/>
      </colorScale>
    </cfRule>
  </conditionalFormatting>
  <conditionalFormatting sqref="Q2:Q7">
    <cfRule type="colorScale" priority="20">
      <colorScale>
        <cfvo type="min"/>
        <cfvo type="percentile" val="50"/>
        <cfvo type="max"/>
        <color rgb="FF63BE7B"/>
        <color rgb="FFFFEB84"/>
        <color rgb="FFF8696B"/>
      </colorScale>
    </cfRule>
    <cfRule type="colorScale" priority="21">
      <colorScale>
        <cfvo type="min"/>
        <cfvo type="percentile" val="50"/>
        <cfvo type="max"/>
        <color rgb="FFF8696B"/>
        <color rgb="FFFFEB84"/>
        <color rgb="FF63BE7B"/>
      </colorScale>
    </cfRule>
  </conditionalFormatting>
  <conditionalFormatting sqref="Q8:Q15">
    <cfRule type="colorScale" priority="18">
      <colorScale>
        <cfvo type="min"/>
        <cfvo type="percentile" val="50"/>
        <cfvo type="max"/>
        <color rgb="FF63BE7B"/>
        <color rgb="FFFFEB84"/>
        <color rgb="FFF8696B"/>
      </colorScale>
    </cfRule>
    <cfRule type="colorScale" priority="19">
      <colorScale>
        <cfvo type="min"/>
        <cfvo type="percentile" val="50"/>
        <cfvo type="max"/>
        <color rgb="FFF8696B"/>
        <color rgb="FFFFEB84"/>
        <color rgb="FF63BE7B"/>
      </colorScale>
    </cfRule>
  </conditionalFormatting>
  <conditionalFormatting sqref="Q2:Q15">
    <cfRule type="colorScale" priority="17">
      <colorScale>
        <cfvo type="min"/>
        <cfvo type="percentile" val="50"/>
        <cfvo type="max"/>
        <color rgb="FFF8696B"/>
        <color rgb="FFFFEB84"/>
        <color rgb="FF63BE7B"/>
      </colorScale>
    </cfRule>
  </conditionalFormatting>
  <conditionalFormatting sqref="R2:R7">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R8:R1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R2:R15">
    <cfRule type="colorScale" priority="12">
      <colorScale>
        <cfvo type="min"/>
        <cfvo type="percentile" val="50"/>
        <cfvo type="max"/>
        <color rgb="FFF8696B"/>
        <color rgb="FFFFEB84"/>
        <color rgb="FF63BE7B"/>
      </colorScale>
    </cfRule>
  </conditionalFormatting>
  <conditionalFormatting sqref="V2:V7">
    <cfRule type="colorScale" priority="10">
      <colorScale>
        <cfvo type="min"/>
        <cfvo type="percentile" val="50"/>
        <cfvo type="max"/>
        <color rgb="FF63BE7B"/>
        <color rgb="FFFFEB84"/>
        <color rgb="FFF8696B"/>
      </colorScale>
    </cfRule>
    <cfRule type="colorScale" priority="11">
      <colorScale>
        <cfvo type="min"/>
        <cfvo type="percentile" val="50"/>
        <cfvo type="max"/>
        <color rgb="FFF8696B"/>
        <color rgb="FFFFEB84"/>
        <color rgb="FF63BE7B"/>
      </colorScale>
    </cfRule>
  </conditionalFormatting>
  <conditionalFormatting sqref="V8:V15">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conditionalFormatting sqref="V2:V15">
    <cfRule type="colorScale" priority="7">
      <colorScale>
        <cfvo type="min"/>
        <cfvo type="percentile" val="50"/>
        <cfvo type="max"/>
        <color rgb="FFF8696B"/>
        <color rgb="FFFFEB84"/>
        <color rgb="FF63BE7B"/>
      </colorScale>
    </cfRule>
  </conditionalFormatting>
  <conditionalFormatting sqref="L2:L7">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L8:L15">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L2:L15">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Global Stock Market ETF</vt:lpstr>
      <vt:lpstr>Currency</vt:lpstr>
      <vt:lpstr>bond etf and other ETF</vt:lpstr>
      <vt:lpstr>small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user</cp:lastModifiedBy>
  <dcterms:created xsi:type="dcterms:W3CDTF">2021-09-27T17:36:11Z</dcterms:created>
  <dcterms:modified xsi:type="dcterms:W3CDTF">2023-05-02T21:36:56Z</dcterms:modified>
</cp:coreProperties>
</file>